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autoCompressPictures="0"/>
  <mc:AlternateContent xmlns:mc="http://schemas.openxmlformats.org/markup-compatibility/2006">
    <mc:Choice Requires="x15">
      <x15ac:absPath xmlns:x15ac="http://schemas.microsoft.com/office/spreadsheetml/2010/11/ac" url="C:\Users\L1099395\Downloads\"/>
    </mc:Choice>
  </mc:AlternateContent>
  <xr:revisionPtr revIDLastSave="0" documentId="8_{42FB2143-C236-40A7-9E92-9A6250292246}" xr6:coauthVersionLast="47" xr6:coauthVersionMax="47" xr10:uidLastSave="{00000000-0000-0000-0000-000000000000}"/>
  <bookViews>
    <workbookView xWindow="-120" yWindow="-120" windowWidth="29040" windowHeight="15840" tabRatio="952" xr2:uid="{00000000-000D-0000-FFFF-FFFF00000000}"/>
  </bookViews>
  <sheets>
    <sheet name="Summary" sheetId="580" r:id="rId1"/>
    <sheet name="Financial highlights (p13)" sheetId="634" r:id="rId2"/>
    <sheet name="Market environment (p13)" sheetId="635" r:id="rId3"/>
    <sheet name="Op. High. by quarter (p14-15)" sheetId="636" r:id="rId4"/>
    <sheet name="Fin. High. by quarter (p14-15)" sheetId="637" r:id="rId5"/>
    <sheet name="Market envir. price (p14-15)" sheetId="638" r:id="rId6"/>
    <sheet name="Consol. stat. income (p16)" sheetId="639" r:id="rId7"/>
    <sheet name="Sales (p17)" sheetId="640" r:id="rId8"/>
    <sheet name="Deprec. depl. &amp; impairme. (p17)" sheetId="641" r:id="rId9"/>
    <sheet name="Equity in income (loss) (p17)" sheetId="642" r:id="rId10"/>
    <sheet name="Income taxes (p17)" sheetId="643" r:id="rId11"/>
    <sheet name="Adj. items op. income (p18)" sheetId="644" r:id="rId12"/>
    <sheet name="Adj. items net income (p19)" sheetId="645" r:id="rId13"/>
    <sheet name="Cons. balance sheet in (p20)" sheetId="646" r:id="rId14"/>
    <sheet name="Net tangible &amp; intangible (p21)" sheetId="647" r:id="rId15"/>
    <sheet name="Property, plant &amp; equip. (p21)" sheetId="648" r:id="rId16"/>
    <sheet name="Non-current assets (p21)" sheetId="649" r:id="rId17"/>
    <sheet name="Non-current debt (p22)" sheetId="650" r:id="rId18"/>
    <sheet name="Consolidated Equity (p23-24)" sheetId="651" r:id="rId19"/>
    <sheet name="Net-debt-to-equity ratio (p24)" sheetId="652" r:id="rId20"/>
    <sheet name="Capital replacement cost (p24)" sheetId="653" r:id="rId21"/>
    <sheet name="Capital employed (p24)" sheetId="654" r:id="rId22"/>
    <sheet name="ROACE by BS (p25)" sheetId="655" r:id="rId23"/>
    <sheet name="Conso stat. cash flows (p26)" sheetId="656" r:id="rId24"/>
    <sheet name="Cash flows from op. (p26) " sheetId="657" r:id="rId25"/>
    <sheet name="﻿Gross investments (p27)" sheetId="658" r:id="rId26"/>
    <sheet name="Organic investments by BS (p27)" sheetId="659" r:id="rId27"/>
    <sheet name="Divestments by BS (p27)" sheetId="660" r:id="rId28"/>
    <sheet name="Share information (p29) " sheetId="661" r:id="rId29"/>
    <sheet name="Payroll (p30)" sheetId="662" r:id="rId30"/>
    <sheet name="Number of employees (p30)" sheetId="663" r:id="rId31"/>
    <sheet name="Financial highlights EP (p35)" sheetId="617" r:id="rId32"/>
    <sheet name="Production (p35)" sheetId="618" r:id="rId33"/>
    <sheet name="﻿Finan. highlights iLNG (p55)" sheetId="664" r:id="rId34"/>
    <sheet name="Hydrocarbon Prod&amp;LNG (p55)" sheetId="665" r:id="rId35"/>
    <sheet name="Liquefied natural gas (p58)" sheetId="666" r:id="rId36"/>
    <sheet name="﻿Finan. highlights iPOWER (p71)" sheetId="667" r:id="rId37"/>
    <sheet name="Renewables &amp; electricity (p71)" sheetId="668" r:id="rId38"/>
    <sheet name="﻿CCGT power plants cap. (p74)" sheetId="669" r:id="rId39"/>
    <sheet name="Renewable power cap. (p74)" sheetId="670" r:id="rId40"/>
    <sheet name="Ren. cap. in operation (p77)" sheetId="671" r:id="rId41"/>
    <sheet name="Breakdown of gas elec. (p80)" sheetId="673" r:id="rId42"/>
    <sheet name="Production (p85)" sheetId="674" r:id="rId43"/>
    <sheet name="Proved reserves (p85)" sheetId="675" r:id="rId44"/>
    <sheet name="Africa excl. North Africa (p86)" sheetId="676" r:id="rId45"/>
    <sheet name="America (p.87)" sheetId="677" r:id="rId46"/>
    <sheet name="Asia-Pacific (p.88)" sheetId="678" r:id="rId47"/>
    <sheet name="Europe (p.89)" sheetId="679" r:id="rId48"/>
    <sheet name="Mid. East &amp; North Africa (p90)" sheetId="680" r:id="rId49"/>
    <sheet name="Comb. liquids gas prod. (p91)" sheetId="681" r:id="rId50"/>
    <sheet name="Liquids prod. (p92)" sheetId="682" r:id="rId51"/>
    <sheet name="Gas production (p93)" sheetId="683" r:id="rId52"/>
    <sheet name="Key op. ratios Group (p94)" sheetId="684" r:id="rId53"/>
    <sheet name="Key op. ratios subs. (p94)" sheetId="685" r:id="rId54"/>
    <sheet name="Changes oil bitum. gas (p95-98)" sheetId="686" r:id="rId55"/>
    <sheet name="Change oil&amp;Bitum.res. (p99-102)" sheetId="687" r:id="rId56"/>
    <sheet name="Changes gas res. (p103-106)" sheetId="688" r:id="rId57"/>
    <sheet name="Results op activities(p107-108)" sheetId="689" r:id="rId58"/>
    <sheet name="Cost incurred (p109-110)" sheetId="690" r:id="rId59"/>
    <sheet name="Capitalized cost (p111-112)" sheetId="691" r:id="rId60"/>
    <sheet name="Net cash flows (p113-114)" sheetId="692" r:id="rId61"/>
    <sheet name="Changes net cash flows (p115)" sheetId="693" r:id="rId62"/>
    <sheet name="Oil Gas Acreage (p116)" sheetId="694" r:id="rId63"/>
    <sheet name="Nb. prod. wells (p117)" sheetId="695" r:id="rId64"/>
    <sheet name="Nb.prod.dry.wells drilled(p118)" sheetId="696" r:id="rId65"/>
    <sheet name="Explo.Devpt.wells (p119)" sheetId="697" r:id="rId66"/>
    <sheet name="Pipeline interests (p120)" sheetId="698" r:id="rId67"/>
    <sheet name="Pipeline gas sales (p121)" sheetId="699" r:id="rId68"/>
    <sheet name="Financial highlights RC (p125)" sheetId="619" r:id="rId69"/>
    <sheet name="Operational highlights (p125)" sheetId="620" r:id="rId70"/>
    <sheet name="Refinery capacity (p128)" sheetId="622" r:id="rId71"/>
    <sheet name="Distillation capacity (p128)" sheetId="623" r:id="rId72"/>
    <sheet name="Refinery throughput (p129)" sheetId="624" r:id="rId73"/>
    <sheet name="Utiliz. rate feedstocks (p129)" sheetId="625" r:id="rId74"/>
    <sheet name="Utiliz. rate crude (p129)" sheetId="626" r:id="rId75"/>
    <sheet name="Production levels (p129)" sheetId="627" r:id="rId76"/>
    <sheet name="Main prod. capacities (p130)" sheetId="628" r:id="rId77"/>
    <sheet name="Prod. &amp; Utiliz. rate (p130)" sheetId="629" r:id="rId78"/>
    <sheet name="Sales by geo. area (p131)" sheetId="630" r:id="rId79"/>
    <sheet name="Sales by activity (p131)" sheetId="631" r:id="rId80"/>
    <sheet name="Sales by geo. area spe (p131)" sheetId="632" r:id="rId81"/>
    <sheet name="﻿Financial highlights MS (p135)" sheetId="610" r:id="rId82"/>
    <sheet name="Operational highlights (p135)" sheetId="611" r:id="rId83"/>
    <sheet name="Petrol sales by area (p138)" sheetId="613" r:id="rId84"/>
    <sheet name="Petrol. sales by product (p139)" sheetId="614" r:id="rId85"/>
    <sheet name="Service-Stations (p140)" sheetId="615" r:id="rId86"/>
    <sheet name="EV charge points (p140)" sheetId="616" r:id="rId87"/>
  </sheets>
  <externalReferences>
    <externalReference r:id="rId88"/>
    <externalReference r:id="rId89"/>
    <externalReference r:id="rId90"/>
  </externalReferences>
  <definedNames>
    <definedName name="Atlas_GALAXY_galaxy09D9AF2D_8689_436C_914A_38EA673C10D2_1" localSheetId="51">'Gas production (p93)'!$L$5:$M$104</definedName>
    <definedName name="Atlas_GALAXY_galaxy1E2E38BD_081A_4030_A5A0_A7ADE97BD7F7_1" localSheetId="50">'Liquids prod. (p92)'!$L$5:$M$49</definedName>
    <definedName name="Atlas_GALAXY_galaxyBDAD8283_7622_4C60_94F6_465979EB8FED_1" localSheetId="49">'Comb. liquids gas prod. (p91)'!$M$5:$N$49</definedName>
    <definedName name="COSTSMETH">[1]Param!$F$11:$F$15</definedName>
    <definedName name="DF_GRID_1">Global [2]sales!$F$20:$W$12924</definedName>
    <definedName name="EPMWorkbookOptions_1">"dgEAAB+LCAAAAAAABACFkMEKgkAQhu9B77DsPVcLOoTaoS5BYhRU10lHXdJZ2d3aHj8pLKpD12++f4b5w/mtqdkVtZGKIh54PmdImcollRG/2GIUTPk8Hg7Cg9Lnk1LntLWdaliXIzO7GRnxytp2JoRzznMTT+lSjH0/EMdkvcsqbGAkyVigDPkrlf9P8e4qY+EWC42mSiltkeICaoOh+IQPb1Ej6CVYSGkHV+zNb/xw+182WlnMLOa9/Tv4"</definedName>
    <definedName name="EPMWorkbookOptions_2" hidden="1">"9F3OxBOtzB60hFONCeryveGHd9WJr+7iO45h/1l2AQAA"</definedName>
    <definedName name="EPMWorkbookOptions_3">"FZEWfPjpt/UPx7V8lFdwFuaVd/YdUL9tuZ6/kUD0/q2GVlnGAzo0ajOuZ1t/JjA4cgB+8s8tVuMBaOBRAfvamVNHrq4QJFUnNxqIOh9BXck1odskGvh8I7J1bzzSv2TXGUPX/2rqkDEYhmYw0zAojK6QdcwY1HRMr5qUwVCVcnlgznoO14pouKN7vgpHyODQ7MJ3A12nIsLCwowMQCHz+huYXjZAvpZe0C+BfrDgF1l3Jz6m3QcLurrbH36t"</definedName>
    <definedName name="EPMWorkbookOptions_4" hidden="1">"QwvosnhjW6Pb4kw8xS0X7T+9h9Vt4PuPuIEfgm7j7P8ztbKcJjwK2nOCUiWPkCpZqVYG0BhglapJY3R5wGD1CoQYocMybRo1umZQFyDVJUUkUplVeFF7INEmKgWapLGdXK6RaZ4i115LQFAVVuiAYCg9VbUEQaNJwuGiLWdQtGGWYe22VCCIck9Lu3T/FRxOEjVFuANsW+MVoNwrHNpMO6zL8TmHhv17STl9WKKoSoWm6cMNTmXP4EuIYfGi"</definedName>
    <definedName name="EPMWorkbookOptions_5" hidden="1">"QQkNTGmX6tmZ3PVa4JFMO5YLcnBP1aQur5zs4GqNJOr12uEOpjPo4AXELbX2gMimXalnR8J28nl2dJonuLfFAUkR7gXxb2bY1SpFHTHFrmTPvyuMYbVKShbUen4oZJlRxLRjuRwTI7LJPtmpHuFgusZQ5QFdxYyaQSIHEzXMqDIUZjKDmk7WdV2Hl/AQcs5wrdQy2iTLVD3tKj0XDzLgwfzKeWzyqDA5jzWPBxLcK3JOJETkTlUB31PSTuVy"</definedName>
    <definedName name="EPMWorkbookOptions_6" hidden="1">"Rrs225092EhwuKtlb8K6gBhWa5u94vvNOCIZmMBfkHcFEUHmpJ6YpH/rGfTvGuT2/yIBq6b+qe8FKbYjPSUoVSaDUkUEt66qHfDIKgKrCVL+FCA6zROUKogar3BSkgs8jlmMlBK1LiiGBStw+TTgrFLV+C7QnmU+SbFmcDnSiuOWXLUrnsfHM8ktHJfmCRbusspPPslJPJnBlVlziGGhdq/5JjwGSO7cuDRPdm7iw28G111tkNyS7DUPwPuo"</definedName>
    <definedName name="EPMWorkbookOptions_7" hidden="1">"5EaOS/MEI4usBuSW9heLo493cQbXXi0xhsUqyqAtXLGL91BJO5LLcbCsSC2gPkhykhbO4PKrFcewWmX1ig0czyQfhOPSPMHCiqxxPQXh5RJ9te6YFVgpMfEGyflroPmqibg0T9CpyknJ3u9lcNFEwDB8OVU5IEoin+s0Ms0TdKoJ3URlmsG1ATOEYZWWCbJaysQbymdlUimR5RxISCQ5kBAQukSk/lXBcwIhMnIZuZzxrsuzak/hE32Il8FF"</definedName>
    <definedName name="EPMWorkbookOptions_8" hidden="1">"RkuM8zuHZ62VK/SYoFA20UENPOqDV6HSZThqbfdzYJuFu58Qayhw4EJvKNnSGNrLL0aFC4M4bgR1d9aoZKv6B1xGbhcHsctvpSFZ+gHGZfTujnD81FyctYbgPequpRsj2IXu27qFnfLv39bNLr7N1vwP92VPT9ZNAAA="</definedName>
    <definedName name="_xlnm.Print_Titles" localSheetId="18">'Consolidated Equity (p23-24)'!$4:$5</definedName>
    <definedName name="Langue">[1]Select!$G$1</definedName>
    <definedName name="Ligne1" hidden="1">"UNA¥	.© 
UNB	UNOA¥1	XBA02-99	XBA02-99	070605¥0920	461989
UNH	1	BABU00¥001¥001¥HU¥BABU00
UNS	S	*N"</definedName>
    <definedName name="Ligne162" hidden="1">"UNT	163	1
UNZ	1	283636
"</definedName>
    <definedName name="Ligne163" hidden="1">"UNT	164	1
UNZ	1	230799
"</definedName>
    <definedName name="Ligne178" hidden="1">"UNT	179	1
UNZ	1	461989
"</definedName>
    <definedName name="Ligne180" hidden="1">"UNT	181	1
UNZ	1	469909
"</definedName>
    <definedName name="Ligne2" hidden="1">"EN1	ENT  BUDG1	978N	HUTCHINSON RIVOLI	010	TF Basse pression	EUR	   Euros	11			2004		*N"</definedName>
    <definedName name="Ligne97" hidden="1">"UNT	98	1
UNZ	1	249131
"</definedName>
    <definedName name="SAPBEXhrIndnt" hidden="1">"Wide"</definedName>
    <definedName name="SAPsysID" hidden="1">"708C5W7SBKP804JT78WJ0JNKI"</definedName>
    <definedName name="SAPwbID" hidden="1">"ARS"</definedName>
    <definedName name="SelYear">[1]Select!$K$1</definedName>
    <definedName name="SpreadsheetBuilder_1" hidden="1">#REF!</definedName>
    <definedName name="YEARS">[1]Param!$A$1:$A$10</definedName>
    <definedName name="Z">Global [2]sales!$F$20:$W$1053</definedName>
    <definedName name="_xlnm.Print_Area" localSheetId="12">'Adj. items net income (p19)'!$A$1:$J$44</definedName>
    <definedName name="_xlnm.Print_Area" localSheetId="11">'Adj. items op. income (p18)'!$A$1:$J$44</definedName>
    <definedName name="_xlnm.Print_Area" localSheetId="41">'Breakdown of gas elec. (p80)'!$A$1:$F$32</definedName>
    <definedName name="_xlnm.Print_Area" localSheetId="21">'Capital employed (p24)'!$A$1:$H$12</definedName>
    <definedName name="_xlnm.Print_Area" localSheetId="20">'Capital replacement cost (p24)'!$A$1:$H$13</definedName>
    <definedName name="_xlnm.Print_Area" localSheetId="59">'Capitalized cost (p111-112)'!$A$1:$J$51</definedName>
    <definedName name="_xlnm.Print_Area" localSheetId="24">'Cash flows from op. (p26) '!$A$1:$H$14</definedName>
    <definedName name="_xlnm.Print_Area" localSheetId="38">'﻿CCGT power plants cap. (p74)'!$A$1:$C$19</definedName>
    <definedName name="_xlnm.Print_Area" localSheetId="55">'Change oil&amp;Bitum.res. (p99-102)'!$A$1:$L$138</definedName>
    <definedName name="_xlnm.Print_Area" localSheetId="56">'Changes gas res. (p103-106)'!$A$1:$J$136</definedName>
    <definedName name="_xlnm.Print_Area" localSheetId="61">'Changes net cash flows (p115)'!$A$1:$H$33</definedName>
    <definedName name="_xlnm.Print_Area" localSheetId="54">'Changes oil bitum. gas (p95-98)'!$A$1:$J$126</definedName>
    <definedName name="_xlnm.Print_Area" localSheetId="49">'Comb. liquids gas prod. (p91)'!$A$1:$H$53</definedName>
    <definedName name="_xlnm.Print_Area" localSheetId="13">'Cons. balance sheet in (p20)'!$A$1:$H$50</definedName>
    <definedName name="_xlnm.Print_Area" localSheetId="23">'Conso stat. cash flows (p26)'!$A$1:$H$44</definedName>
    <definedName name="_xlnm.Print_Area" localSheetId="6">'Consol. stat. income (p16)'!$A$1:$H$32</definedName>
    <definedName name="_xlnm.Print_Area" localSheetId="18">'Consolidated Equity (p23-24)'!$A$1:$J$74</definedName>
    <definedName name="_xlnm.Print_Area" localSheetId="58">'Cost incurred (p109-110)'!$A$1:$J$57</definedName>
    <definedName name="_xlnm.Print_Area" localSheetId="8">'Deprec. depl. &amp; impairme. (p17)'!$A$1:$I$13</definedName>
    <definedName name="_xlnm.Print_Area" localSheetId="71">'Distillation capacity (p128)'!$A$1:$I$17</definedName>
    <definedName name="_xlnm.Print_Area" localSheetId="27">'Divestments by BS (p27)'!$A$1:$H$13</definedName>
    <definedName name="_xlnm.Print_Area" localSheetId="9">'Equity in income (loss) (p17)'!$A$1:$H$13</definedName>
    <definedName name="_xlnm.Print_Area" localSheetId="86">'EV charge points (p140)'!$A$1:$D$9</definedName>
    <definedName name="_xlnm.Print_Area" localSheetId="65">'Explo.Devpt.wells (p119)'!$A$1:$I$46</definedName>
    <definedName name="_xlnm.Print_Area" localSheetId="4">'Fin. High. by quarter (p14-15)'!$A$1:$S$28</definedName>
    <definedName name="_xlnm.Print_Area" localSheetId="33">'﻿Finan. highlights iLNG (p55)'!$A$1:$D$16</definedName>
    <definedName name="_xlnm.Print_Area" localSheetId="36">'﻿Finan. highlights iPOWER (p71)'!$A$1:$D$18</definedName>
    <definedName name="_xlnm.Print_Area" localSheetId="1">'Financial highlights (p13)'!$A$1:$H$34</definedName>
    <definedName name="_xlnm.Print_Area" localSheetId="31">'Financial highlights EP (p35)'!$A$1:$G$17</definedName>
    <definedName name="_xlnm.Print_Area" localSheetId="81">'﻿Financial highlights MS (p135)'!$A$1:$F$17</definedName>
    <definedName name="_xlnm.Print_Area" localSheetId="68">'Financial highlights RC (p125)'!$A$2:$G$17</definedName>
    <definedName name="_xlnm.Print_Area" localSheetId="51">'Gas production (p93)'!$A$1:$H$50</definedName>
    <definedName name="_xlnm.Print_Area" localSheetId="25">'﻿Gross investments (p27)'!$A$1:$H$22</definedName>
    <definedName name="_xlnm.Print_Area" localSheetId="34">'Hydrocarbon Prod&amp;LNG (p55)'!$A$1:$F$17</definedName>
    <definedName name="_xlnm.Print_Area" localSheetId="10">'Income taxes (p17)'!$A$1:$H$10</definedName>
    <definedName name="_xlnm.Print_Area" localSheetId="52">'Key op. ratios Group (p94)'!$A$1:$H$19</definedName>
    <definedName name="_xlnm.Print_Area" localSheetId="53">'Key op. ratios subs. (p94)'!$A$1:$H$18</definedName>
    <definedName name="_xlnm.Print_Area" localSheetId="35">'Liquefied natural gas (p58)'!$A$1:$H$24</definedName>
    <definedName name="_xlnm.Print_Area" localSheetId="50">'Liquids prod. (p92)'!$A$1:$H$51</definedName>
    <definedName name="_xlnm.Print_Area" localSheetId="76">'Main prod. capacities (p130)'!$A$1:$L$19</definedName>
    <definedName name="_xlnm.Print_Area" localSheetId="5">'Market envir. price (p14-15)'!$A$1:$R$27</definedName>
    <definedName name="_xlnm.Print_Area" localSheetId="2">'Market environment (p13)'!$A$1:$H$12</definedName>
    <definedName name="_xlnm.Print_Area" localSheetId="63">'Nb. prod. wells (p117)'!$A$1:$J$37</definedName>
    <definedName name="_xlnm.Print_Area" localSheetId="64">'Nb.prod.dry.wells drilled(p118)'!$A$1:$L$48</definedName>
    <definedName name="_xlnm.Print_Area" localSheetId="60">'Net cash flows (p113-114)'!$A$1:$J$72</definedName>
    <definedName name="_xlnm.Print_Area" localSheetId="14">'Net tangible &amp; intangible (p21)'!$A$1:$H$26</definedName>
    <definedName name="_xlnm.Print_Area" localSheetId="19">'Net-debt-to-equity ratio (p24)'!$A$1:$H$14</definedName>
    <definedName name="_xlnm.Print_Area" localSheetId="16">'Non-current assets (p21)'!$A$1:$H$15</definedName>
    <definedName name="_xlnm.Print_Area" localSheetId="17">'Non-current debt (p22)'!$A$1:$M$42</definedName>
    <definedName name="_xlnm.Print_Area" localSheetId="30">'Number of employees (p30)'!$A$1:$H$20</definedName>
    <definedName name="_xlnm.Print_Area" localSheetId="62">'Oil Gas Acreage (p116)'!$A$1:$J$41</definedName>
    <definedName name="_xlnm.Print_Area" localSheetId="3">'Op. High. by quarter (p14-15)'!$A$1:$T$20</definedName>
    <definedName name="_xlnm.Print_Area" localSheetId="69">'Operational highlights (p125)'!$A$1:$G$11</definedName>
    <definedName name="_xlnm.Print_Area" localSheetId="82">'Operational highlights (p135)'!$A$1:$H$11</definedName>
    <definedName name="_xlnm.Print_Area" localSheetId="26">'Organic investments by BS (p27)'!$A$1:$H$14</definedName>
    <definedName name="_xlnm.Print_Area" localSheetId="29">'Payroll (p30)'!$A$1:$H$9</definedName>
    <definedName name="_xlnm.Print_Area" localSheetId="83">'Petrol sales by area (p138)'!$A$1:$H$44</definedName>
    <definedName name="_xlnm.Print_Area" localSheetId="84">'Petrol. sales by product (p139)'!$A$1:$H$19</definedName>
    <definedName name="_xlnm.Print_Area" localSheetId="67">'Pipeline gas sales (p121)'!$A$1:$H$27</definedName>
    <definedName name="_xlnm.Print_Area" localSheetId="77">'Prod. &amp; Utiliz. rate (p130)'!$A$1:$R$27</definedName>
    <definedName name="_xlnm.Print_Area" localSheetId="32">'Production (p35)'!$A$1:$F$8</definedName>
    <definedName name="_xlnm.Print_Area" localSheetId="42">'Production (p85)'!$A$1:$H$17</definedName>
    <definedName name="_xlnm.Print_Area" localSheetId="75">'Production levels (p129)'!$A$1:$H$19</definedName>
    <definedName name="_xlnm.Print_Area" localSheetId="15">'Property, plant &amp; equip. (p21)'!$A$1:$H$20</definedName>
    <definedName name="_xlnm.Print_Area" localSheetId="43">'Proved reserves (p85)'!$A$1:$H$17</definedName>
    <definedName name="_xlnm.Print_Area" localSheetId="70">'Refinery capacity (p128)'!$A$1:$O$39</definedName>
    <definedName name="_xlnm.Print_Area" localSheetId="72">'Refinery throughput (p129)'!$A$1:$I$17</definedName>
    <definedName name="_xlnm.Print_Area" localSheetId="40">'Ren. cap. in operation (p77)'!$A$1:$F$35</definedName>
    <definedName name="_xlnm.Print_Area" localSheetId="39">'Renewable power cap. (p74)'!$A$1:$G$10</definedName>
    <definedName name="_xlnm.Print_Area" localSheetId="37">'Renewables &amp; electricity (p71)'!$A$1:$F$22</definedName>
    <definedName name="_xlnm.Print_Area" localSheetId="57">'Results op activities(p107-108)'!$A$1:$J$92</definedName>
    <definedName name="_xlnm.Print_Area" localSheetId="22">'ROACE by BS (p25)'!$A$1:$H$34</definedName>
    <definedName name="_xlnm.Print_Area" localSheetId="7">'Sales (p17)'!$A$1:$I$29</definedName>
    <definedName name="_xlnm.Print_Area" localSheetId="79">'Sales by activity (p131)'!$A$1:$H$7</definedName>
    <definedName name="_xlnm.Print_Area" localSheetId="78">'Sales by geo. area (p131)'!$A$1:$I$11</definedName>
    <definedName name="_xlnm.Print_Area" localSheetId="80">'Sales by geo. area spe (p131)'!$A$1:$H$13</definedName>
    <definedName name="_xlnm.Print_Area" localSheetId="85">'Service-Stations (p140)'!$A$1:$H$35</definedName>
    <definedName name="_xlnm.Print_Area" localSheetId="28">'Share information (p29) '!$A$1:$H$37</definedName>
    <definedName name="_xlnm.Print_Area" localSheetId="0">Summary!$B$2:$C$114</definedName>
    <definedName name="_xlnm.Print_Area" localSheetId="74">'Utiliz. rate crude (p129)'!$A$1:$I$9</definedName>
    <definedName name="_xlnm.Print_Area" localSheetId="73">'Utiliz. rate feedstocks (p129)'!$A$1:$I$17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24" i="699" l="1"/>
  <c r="B2" i="695"/>
  <c r="K145" i="688"/>
  <c r="K144" i="688"/>
  <c r="K143" i="688"/>
  <c r="K142" i="688"/>
  <c r="K141" i="688"/>
  <c r="K140" i="688"/>
  <c r="K139" i="688"/>
  <c r="K138" i="688"/>
  <c r="K137" i="688"/>
  <c r="C13" i="674"/>
  <c r="C12" i="674"/>
  <c r="C11" i="674"/>
  <c r="C14" i="669" l="1"/>
  <c r="C16" i="669" s="1"/>
  <c r="C17" i="666"/>
  <c r="B2" i="657" l="1"/>
  <c r="J35" i="650"/>
  <c r="I35" i="650"/>
  <c r="H35" i="650"/>
  <c r="G35" i="650"/>
  <c r="F35" i="650"/>
  <c r="E35" i="650"/>
  <c r="D14" i="637"/>
  <c r="B2" i="637"/>
  <c r="C7" i="629" l="1"/>
  <c r="C6" i="629"/>
  <c r="C5" i="629"/>
  <c r="F11" i="628"/>
  <c r="E11" i="628"/>
  <c r="D11" i="628"/>
  <c r="C11" i="628"/>
  <c r="F10" i="628"/>
  <c r="E10" i="628"/>
  <c r="D10" i="628"/>
  <c r="C10" i="628"/>
  <c r="F9" i="628"/>
  <c r="E9" i="628"/>
  <c r="D9" i="628"/>
  <c r="C9" i="628"/>
  <c r="F8" i="628"/>
  <c r="E8" i="628"/>
  <c r="D8" i="628"/>
  <c r="C8" i="628"/>
  <c r="F7" i="628"/>
  <c r="E7" i="628"/>
  <c r="D7" i="628"/>
  <c r="C7" i="628"/>
  <c r="F6" i="628"/>
  <c r="F12" i="628" s="1"/>
  <c r="E6" i="628"/>
  <c r="E12" i="628" s="1"/>
  <c r="D6" i="628"/>
  <c r="D12" i="628" s="1"/>
  <c r="C6" i="628"/>
  <c r="C12" i="628" s="1"/>
  <c r="C16" i="627"/>
  <c r="C15" i="627"/>
  <c r="C14" i="627"/>
  <c r="C13" i="627"/>
  <c r="C12" i="627"/>
  <c r="C11" i="627"/>
  <c r="C10" i="627"/>
  <c r="C9" i="627"/>
  <c r="C8" i="627"/>
  <c r="C7" i="627"/>
  <c r="C12" i="624"/>
  <c r="C11" i="624"/>
  <c r="C10" i="624"/>
  <c r="C9" i="624"/>
  <c r="C8" i="624"/>
  <c r="C7" i="624"/>
  <c r="C10" i="623"/>
  <c r="C9" i="623"/>
  <c r="C8" i="623"/>
  <c r="C7" i="623"/>
  <c r="E24" i="622"/>
  <c r="E26" i="622" s="1"/>
  <c r="D24" i="622"/>
  <c r="L19" i="622"/>
  <c r="C11" i="623" l="1"/>
  <c r="C12" i="623" s="1"/>
  <c r="E32" i="622"/>
  <c r="E11" i="616" l="1"/>
  <c r="D11" i="616"/>
  <c r="C11" i="616"/>
  <c r="G12" i="615"/>
  <c r="F12" i="615"/>
</calcChain>
</file>

<file path=xl/sharedStrings.xml><?xml version="1.0" encoding="utf-8"?>
<sst xmlns="http://schemas.openxmlformats.org/spreadsheetml/2006/main" count="4686" uniqueCount="1325">
  <si>
    <t>Sales</t>
  </si>
  <si>
    <t>Cash flow from operating activities</t>
  </si>
  <si>
    <t>(in million dollars, except percent and per share amounts)</t>
  </si>
  <si>
    <t>Quarters</t>
  </si>
  <si>
    <t>Full Year</t>
  </si>
  <si>
    <t>Refining &amp; Chemicals</t>
  </si>
  <si>
    <t>Marketing &amp; Services</t>
  </si>
  <si>
    <t>(in million dollars)</t>
  </si>
  <si>
    <t>-</t>
  </si>
  <si>
    <t>Fully-diluted weighted-average number of shares</t>
  </si>
  <si>
    <t>Number of shares bought back during the period</t>
  </si>
  <si>
    <t xml:space="preserve"> </t>
  </si>
  <si>
    <t>Excise taxes</t>
  </si>
  <si>
    <t>Purchases, net of inventory variation</t>
  </si>
  <si>
    <t>Other operating expenses</t>
  </si>
  <si>
    <t>Exploration costs</t>
  </si>
  <si>
    <t>Other income</t>
  </si>
  <si>
    <t>Other expense</t>
  </si>
  <si>
    <t>Financial interest on debt</t>
  </si>
  <si>
    <t>Other financial income</t>
  </si>
  <si>
    <t>Other financial expense</t>
  </si>
  <si>
    <t>Equity in income (loss) of affiliates</t>
  </si>
  <si>
    <t>Income taxes</t>
  </si>
  <si>
    <t>Consolidated net income</t>
  </si>
  <si>
    <t>Corporate</t>
  </si>
  <si>
    <t>Total</t>
  </si>
  <si>
    <t>By business segment including inter-segment sales</t>
  </si>
  <si>
    <t>Inter-segment sales</t>
  </si>
  <si>
    <t>By geographic area excluding inter-segment sales</t>
  </si>
  <si>
    <t>France</t>
  </si>
  <si>
    <t>Rest of Europe</t>
  </si>
  <si>
    <t>North America</t>
  </si>
  <si>
    <t>Africa</t>
  </si>
  <si>
    <t>Rest of world</t>
  </si>
  <si>
    <t>As of December 31,</t>
  </si>
  <si>
    <t>Deferred income taxes</t>
  </si>
  <si>
    <t>Inventory valuation effect</t>
  </si>
  <si>
    <t>Effect of changes in fair value</t>
  </si>
  <si>
    <t>Restructuring charges</t>
  </si>
  <si>
    <t>Gains (losses) on asset sales</t>
  </si>
  <si>
    <t>ASSETS</t>
  </si>
  <si>
    <t>Property, plant and equipment, net</t>
  </si>
  <si>
    <t>Equity affiliates: investments and loans</t>
  </si>
  <si>
    <t>Other investments</t>
  </si>
  <si>
    <t>Other non-current assets</t>
  </si>
  <si>
    <t>Current assets</t>
  </si>
  <si>
    <t>Accounts receivable, net</t>
  </si>
  <si>
    <t>Other current assets</t>
  </si>
  <si>
    <t>Current financial instruments</t>
  </si>
  <si>
    <t>Cash and cash equivalents</t>
  </si>
  <si>
    <t>Assets classified as held for sale</t>
  </si>
  <si>
    <t>Paid-in surplus and retained earnings</t>
  </si>
  <si>
    <t>Currency translation adjustment</t>
  </si>
  <si>
    <t>Treasury shares</t>
  </si>
  <si>
    <t>Non-current liabilities</t>
  </si>
  <si>
    <t>Employee benefits</t>
  </si>
  <si>
    <t>Provisions and other non-current liabilities</t>
  </si>
  <si>
    <t>Non-current financial debt</t>
  </si>
  <si>
    <t>Current liabilities</t>
  </si>
  <si>
    <t>Accounts payable</t>
  </si>
  <si>
    <t>Other creditors and accrued liabilities</t>
  </si>
  <si>
    <t>Current borrowings</t>
  </si>
  <si>
    <t>Other current financial liabilities</t>
  </si>
  <si>
    <t>Non-controlling interests</t>
  </si>
  <si>
    <t>Tangibles</t>
  </si>
  <si>
    <t>Intangibles</t>
  </si>
  <si>
    <t>Unproved properties</t>
  </si>
  <si>
    <t>Work in progress</t>
  </si>
  <si>
    <t>Land</t>
  </si>
  <si>
    <t>Buildings</t>
  </si>
  <si>
    <t>Construction in progress</t>
  </si>
  <si>
    <t>Other</t>
  </si>
  <si>
    <r>
      <t>NON-CURRENT ASSETS BY BUSINESS SEGMENT</t>
    </r>
    <r>
      <rPr>
        <b/>
        <vertAlign val="superscript"/>
        <sz val="12"/>
        <color rgb="FFFF6E23"/>
        <rFont val="Arial"/>
        <family val="2"/>
      </rPr>
      <t>(1)</t>
    </r>
  </si>
  <si>
    <t>%</t>
  </si>
  <si>
    <t>Euro</t>
  </si>
  <si>
    <t>Other currencies</t>
  </si>
  <si>
    <t>Floating rates</t>
  </si>
  <si>
    <t>Common shares issued</t>
  </si>
  <si>
    <t>Paid-in 
surplus and 
retained earnings</t>
  </si>
  <si>
    <t>Cumulative
translation adjustments</t>
  </si>
  <si>
    <t>Number</t>
  </si>
  <si>
    <t>Amount</t>
  </si>
  <si>
    <t>Dividend</t>
  </si>
  <si>
    <t>Issuance of common shares</t>
  </si>
  <si>
    <t>Purchase of treasury shares</t>
  </si>
  <si>
    <t>Share cancellation</t>
  </si>
  <si>
    <t>Other comprehensive income</t>
  </si>
  <si>
    <t>Share-based payments</t>
  </si>
  <si>
    <t>Other items</t>
  </si>
  <si>
    <t>Shareholder’s equity</t>
  </si>
  <si>
    <t>Assets and liabilities classified as held for sale</t>
  </si>
  <si>
    <t>Working capital</t>
  </si>
  <si>
    <t>Adjusted net operating income</t>
  </si>
  <si>
    <t>ROACE</t>
  </si>
  <si>
    <t>Non-current liabilities, valuation allowances, and deferred taxes</t>
  </si>
  <si>
    <t>(Gains) losses on sales of assets</t>
  </si>
  <si>
    <t>(Increase) decrease in working capital</t>
  </si>
  <si>
    <t>Other changes, net</t>
  </si>
  <si>
    <t>Intangible assets and property, plant, and equipment additions</t>
  </si>
  <si>
    <t>Acquisition of subsidiaries, net of cash acquired</t>
  </si>
  <si>
    <t>Investments in equity affiliates and other securities</t>
  </si>
  <si>
    <t>Increase in non-current loans</t>
  </si>
  <si>
    <t>Proceeds from disposal of intangible assets, and property, plant and equipment</t>
  </si>
  <si>
    <t>Proceeds from disposal of subsidiaries, net of cash sold</t>
  </si>
  <si>
    <t>Proceeds from disposal of non-current investments</t>
  </si>
  <si>
    <t>Repayment of non-current loans</t>
  </si>
  <si>
    <t>Cash flow used in investing activities</t>
  </si>
  <si>
    <t>Net issuance (repayment) of non-current debt</t>
  </si>
  <si>
    <t>Effect of exchange rates</t>
  </si>
  <si>
    <t>Cash and cash equivalents at the beginning of the period</t>
  </si>
  <si>
    <t>By business segment</t>
  </si>
  <si>
    <t>By geographic area</t>
  </si>
  <si>
    <t>Market environment</t>
  </si>
  <si>
    <t>Average euro-dollar ($/€)</t>
  </si>
  <si>
    <t>Brent price ($/b)</t>
  </si>
  <si>
    <r>
      <t>PAYROLL</t>
    </r>
    <r>
      <rPr>
        <b/>
        <vertAlign val="superscript"/>
        <sz val="12"/>
        <color rgb="FFFF6E23"/>
        <rFont val="Arial"/>
        <family val="2"/>
      </rPr>
      <t>(1)</t>
    </r>
  </si>
  <si>
    <t>Refining &amp; Chemicals</t>
  </si>
  <si>
    <t>Marketing &amp; Services</t>
  </si>
  <si>
    <t>Shares outstanding (as of end of period)</t>
  </si>
  <si>
    <t>Earnings per share ($)</t>
  </si>
  <si>
    <t>Fully-diluted earnings per share ($)</t>
  </si>
  <si>
    <t>Undistributed affiliates’ equity earnings</t>
  </si>
  <si>
    <t>(in million dollars, except percent, per share amounts and share buybacks)</t>
  </si>
  <si>
    <t>FINANCIAL HIGHLIGHTS</t>
  </si>
  <si>
    <t>Long-term liabilities</t>
  </si>
  <si>
    <r>
      <t>Cash flow (from)</t>
    </r>
    <r>
      <rPr>
        <b/>
        <sz val="9"/>
        <rFont val="Arial"/>
        <family val="2"/>
      </rPr>
      <t>/</t>
    </r>
    <r>
      <rPr>
        <b/>
        <sz val="9"/>
        <rFont val="Arial"/>
        <family val="2"/>
      </rPr>
      <t>used financing activities</t>
    </r>
  </si>
  <si>
    <t>INCOME TAXES</t>
  </si>
  <si>
    <t>Machinery plant and equipment (including transportation equipment)</t>
  </si>
  <si>
    <t>Intangible assets, net</t>
  </si>
  <si>
    <t>Inventories, net</t>
  </si>
  <si>
    <t>Common shares</t>
  </si>
  <si>
    <t>Proved properties</t>
  </si>
  <si>
    <t>(1) These analyses are presented after the impact of interest rate and currency swaps.</t>
  </si>
  <si>
    <t>(in millions of dollars, except percent)</t>
  </si>
  <si>
    <t>Divestments</t>
  </si>
  <si>
    <r>
      <t>Analysis by currency</t>
    </r>
    <r>
      <rPr>
        <b/>
        <vertAlign val="superscript"/>
        <sz val="9"/>
        <rFont val="Arial"/>
        <family val="2"/>
      </rPr>
      <t>(1)</t>
    </r>
  </si>
  <si>
    <r>
      <t>Analysis by interest rate</t>
    </r>
    <r>
      <rPr>
        <b/>
        <vertAlign val="superscript"/>
        <sz val="9"/>
        <rFont val="Arial"/>
        <family val="2"/>
      </rPr>
      <t>(1)</t>
    </r>
  </si>
  <si>
    <r>
      <t>Price realizations</t>
    </r>
    <r>
      <rPr>
        <b/>
        <vertAlign val="superscript"/>
        <sz val="9"/>
        <rFont val="Arial"/>
        <family val="2"/>
      </rPr>
      <t> (2)</t>
    </r>
  </si>
  <si>
    <r>
      <rPr>
        <sz val="8"/>
        <color theme="1"/>
        <rFont val="Krungthep"/>
        <family val="2"/>
      </rPr>
      <t>﻿</t>
    </r>
    <r>
      <rPr>
        <sz val="8"/>
        <color theme="1"/>
        <rFont val="Arial"/>
        <family val="2"/>
      </rPr>
      <t>(3) Crude oil and natural gas liquids.</t>
    </r>
  </si>
  <si>
    <t xml:space="preserve">     Revenues from sales</t>
  </si>
  <si>
    <t xml:space="preserve">     Cost of net debt</t>
  </si>
  <si>
    <t>LIABILITIES AND SHAREHOLDERS’ EQUITY</t>
  </si>
  <si>
    <t>Shareholders’ equity</t>
  </si>
  <si>
    <t>Norwegian Krones</t>
  </si>
  <si>
    <t>Issuance of perpetual subordinated notes</t>
  </si>
  <si>
    <t>Payments on perpetual subordinated notes</t>
  </si>
  <si>
    <r>
      <t>Average capital employed</t>
    </r>
    <r>
      <rPr>
        <vertAlign val="superscript"/>
        <sz val="9"/>
        <rFont val="Arial"/>
        <family val="2"/>
      </rPr>
      <t> (1)</t>
    </r>
  </si>
  <si>
    <r>
      <t>Average capital employed </t>
    </r>
    <r>
      <rPr>
        <vertAlign val="superscript"/>
        <sz val="9"/>
        <rFont val="Arial"/>
        <family val="2"/>
      </rPr>
      <t>(1)</t>
    </r>
  </si>
  <si>
    <t>– Parent company shareholders</t>
  </si>
  <si>
    <t>– Treasury shares</t>
  </si>
  <si>
    <r>
      <rPr>
        <b/>
        <sz val="12"/>
        <color rgb="FFFF6E23"/>
        <rFont val="Krungthep"/>
        <family val="2"/>
      </rPr>
      <t>﻿</t>
    </r>
    <r>
      <rPr>
        <b/>
        <sz val="12"/>
        <color rgb="FFFF6E23"/>
        <rFont val="Arial"/>
        <family val="2"/>
      </rPr>
      <t>GROSS INVESTMENTS </t>
    </r>
    <r>
      <rPr>
        <b/>
        <vertAlign val="superscript"/>
        <sz val="12"/>
        <color rgb="FFFF6E23"/>
        <rFont val="Arial"/>
        <family val="2"/>
      </rPr>
      <t>(1)</t>
    </r>
  </si>
  <si>
    <r>
      <rPr>
        <sz val="8"/>
        <color theme="1"/>
        <rFont val="Krungthep"/>
        <family val="2"/>
      </rPr>
      <t>﻿</t>
    </r>
    <r>
      <rPr>
        <sz val="8"/>
        <color theme="1"/>
        <rFont val="Arial"/>
        <family val="2"/>
      </rPr>
      <t>(1) Personnel expenses and number of employees of fully-consolidated subsidiaries.</t>
    </r>
  </si>
  <si>
    <t>Exploration &amp; Production</t>
  </si>
  <si>
    <t>By business segment excluding inter-segment sales</t>
  </si>
  <si>
    <t>Current income taxes</t>
  </si>
  <si>
    <t>Non-current assets</t>
  </si>
  <si>
    <r>
      <rPr>
        <b/>
        <sz val="9"/>
        <rFont val="Arial"/>
        <family val="2"/>
      </rPr>
      <t>Loan repayment schedule </t>
    </r>
    <r>
      <rPr>
        <b/>
        <vertAlign val="superscript"/>
        <sz val="9"/>
        <rFont val="Arial"/>
        <family val="2"/>
      </rPr>
      <t>(1)</t>
    </r>
  </si>
  <si>
    <t>U.S. dollar</t>
  </si>
  <si>
    <t>Fixed rate</t>
  </si>
  <si>
    <t>Issuance (repayment) of shares:</t>
  </si>
  <si>
    <r>
      <rPr>
        <sz val="8"/>
        <color theme="1"/>
        <rFont val="Arial"/>
        <family val="2"/>
      </rPr>
      <t>(1) Including acquisitions and increases in non-current loans.</t>
    </r>
  </si>
  <si>
    <r>
      <rPr>
        <sz val="9"/>
        <rFont val="Arial"/>
        <family val="2"/>
      </rPr>
      <t>Wages and salaries (including social charges)</t>
    </r>
  </si>
  <si>
    <r>
      <rPr>
        <sz val="8"/>
        <color theme="1"/>
        <rFont val="Arial"/>
        <family val="2"/>
      </rPr>
      <t>(1) Personnel expenses and number of employees of fully-consolidated subsidiaries.</t>
    </r>
  </si>
  <si>
    <t>Liabilities directly associated with the assets classified as held for sale</t>
  </si>
  <si>
    <t>Asset impairment of charges</t>
  </si>
  <si>
    <t>Non-current financial assets</t>
  </si>
  <si>
    <r>
      <rPr>
        <sz val="8"/>
        <color theme="1"/>
        <rFont val="Krungthep"/>
        <family val="2"/>
      </rPr>
      <t>﻿</t>
    </r>
    <r>
      <rPr>
        <sz val="8"/>
        <color theme="1"/>
        <rFont val="Arial"/>
        <family val="2"/>
      </rPr>
      <t>(2) Consolidated subsidiaries excluding fixed margin and buy-back contracts and including hydrocarbon production overlifting</t>
    </r>
    <r>
      <rPr>
        <sz val="8"/>
        <color theme="1"/>
        <rFont val="Monaco"/>
        <family val="2"/>
      </rPr>
      <t>⁠</t>
    </r>
    <r>
      <rPr>
        <sz val="8"/>
        <color theme="1"/>
        <rFont val="Arial"/>
        <family val="2"/>
      </rPr>
      <t>/</t>
    </r>
    <r>
      <rPr>
        <sz val="8"/>
        <color theme="1"/>
        <rFont val="Monaco"/>
        <family val="2"/>
      </rPr>
      <t>⁠</t>
    </r>
    <r>
      <rPr>
        <sz val="8"/>
        <color theme="1"/>
        <rFont val="Arial"/>
        <family val="2"/>
      </rPr>
      <t>underlifting position valued at market price.</t>
    </r>
  </si>
  <si>
    <t>Depreciation, depletion, amortization and impairment</t>
  </si>
  <si>
    <t>Depreciation, depletion and impairment of tangible assets and mineral interests</t>
  </si>
  <si>
    <t>Financial income and expense from cash and cash equivalents</t>
  </si>
  <si>
    <r>
      <t>Adjusted net operating income from business segments</t>
    </r>
    <r>
      <rPr>
        <b/>
        <vertAlign val="superscript"/>
        <sz val="9"/>
        <rFont val="Arial"/>
        <family val="2"/>
      </rPr>
      <t>(1)</t>
    </r>
  </si>
  <si>
    <t>SHARE INFORMATION</t>
  </si>
  <si>
    <t>High</t>
  </si>
  <si>
    <t>Low</t>
  </si>
  <si>
    <t>Year-end</t>
  </si>
  <si>
    <t>Billion €</t>
  </si>
  <si>
    <t>Billion $</t>
  </si>
  <si>
    <t>Trading volume (daily average)</t>
  </si>
  <si>
    <t>Euronext Paris</t>
  </si>
  <si>
    <t>New York Stock Exchange (number of ADRs)</t>
  </si>
  <si>
    <t>Exploration &amp; Production</t>
  </si>
  <si>
    <r>
      <t>Adjusted fully diluted earnings per share</t>
    </r>
    <r>
      <rPr>
        <vertAlign val="superscript"/>
        <sz val="9"/>
        <rFont val="Arial"/>
        <family val="2"/>
      </rPr>
      <t xml:space="preserve"> </t>
    </r>
    <r>
      <rPr>
        <sz val="9"/>
        <rFont val="Arial"/>
        <family val="2"/>
      </rPr>
      <t>($)</t>
    </r>
    <r>
      <rPr>
        <vertAlign val="superscript"/>
        <sz val="9"/>
        <rFont val="Arial"/>
        <family val="2"/>
      </rPr>
      <t>(1)</t>
    </r>
  </si>
  <si>
    <t>Year 2018</t>
  </si>
  <si>
    <t>Net income 2018</t>
  </si>
  <si>
    <t>As of December 31, 2018</t>
  </si>
  <si>
    <t>Year-⁠end</t>
  </si>
  <si>
    <r>
      <t>Adjusted fully-diluted earnings per share ($)</t>
    </r>
    <r>
      <rPr>
        <b/>
        <vertAlign val="superscript"/>
        <sz val="9"/>
        <rFont val="Arial"/>
        <family val="2"/>
      </rPr>
      <t>(1)(2)</t>
    </r>
  </si>
  <si>
    <t>Return on Equity (ROE)</t>
  </si>
  <si>
    <t>(2) Based on the fully-diluted weighted-average number of common shares outstanding during the period.</t>
  </si>
  <si>
    <t>Integrated Gas, Renewables &amp; Power</t>
  </si>
  <si>
    <t>Total Upstream</t>
  </si>
  <si>
    <t>Year 2019</t>
  </si>
  <si>
    <t>Net income 2019</t>
  </si>
  <si>
    <t>As of December 31, 2019</t>
  </si>
  <si>
    <r>
      <rPr>
        <b/>
        <sz val="12"/>
        <color rgb="FFFF6E23"/>
        <rFont val="Krungthep"/>
        <family val="2"/>
      </rPr>
      <t>﻿</t>
    </r>
    <r>
      <rPr>
        <b/>
        <sz val="12"/>
        <color rgb="FFFF6E23"/>
        <rFont val="Arial"/>
        <family val="2"/>
      </rPr>
      <t>ORGANIC INVESTMENTS</t>
    </r>
    <r>
      <rPr>
        <b/>
        <vertAlign val="superscript"/>
        <sz val="12"/>
        <color rgb="FFFF6E23"/>
        <rFont val="Arial"/>
        <family val="2"/>
      </rPr>
      <t> (1)</t>
    </r>
    <r>
      <rPr>
        <b/>
        <sz val="12"/>
        <color rgb="FFFF6E23"/>
        <rFont val="Arial"/>
        <family val="2"/>
      </rPr>
      <t xml:space="preserve"> BY BUSINESS SEGMENT</t>
    </r>
  </si>
  <si>
    <t>MARKET ENVIRONMENT</t>
  </si>
  <si>
    <t>OPERATIONAL HIGHLIGHTS BY QUARTER</t>
  </si>
  <si>
    <t>MARKET ENVIRONMENT AND PRICE REALIZATIONS</t>
  </si>
  <si>
    <t>CONSOLIDATED STATEMENT OF INCOME</t>
  </si>
  <si>
    <t>SALES</t>
  </si>
  <si>
    <t>DEPRECIATION, DEPLETION &amp; IMPAIRMENT OF TANGIBLE ASSETS AND MINERAL INTERESTS BY BUSINESS SEGMENT</t>
  </si>
  <si>
    <t>EQUITY IN INCOME/(LOSS) OF AFFILIATES BY BUSINESS SEGMENT</t>
  </si>
  <si>
    <t>ADJUSTMENT ITEMS TO OPERATING INCOME BY BUSINESS SEGMENT</t>
  </si>
  <si>
    <t>ADJUSTMENT ITEMS TO NET INCOME, GROUPE SHARE BY BUSINESS SEGMENT</t>
  </si>
  <si>
    <t>CONSOLIDATED BALANCE SHEET</t>
  </si>
  <si>
    <t>NET TANGIBLE &amp; INTANGIBLE ASSETS BY BUSINESS SEGMENT</t>
  </si>
  <si>
    <t>PROPERTY, PLANT &amp; EQUIPMENT</t>
  </si>
  <si>
    <t>NON-CURRENT DEBT ANALYSIS</t>
  </si>
  <si>
    <t>CONSOLIDATED STATEMENT OF CHANGES IN SHAREHOLDERS' EQUITY - GROUP SHARE</t>
  </si>
  <si>
    <t>CAPITAL EMPLOYED BASED ON REPLACEMENT COST BY BUSINESS SEGMENT</t>
  </si>
  <si>
    <t>CAPITAL EMPLOYED</t>
  </si>
  <si>
    <t>ROACE BY BUSINESS SEGMENT</t>
  </si>
  <si>
    <t>CONSOLIDATED STATEMENT OF CASH FLOW</t>
  </si>
  <si>
    <t>DIVESTMENTS BY BUSINESS SEGMENT</t>
  </si>
  <si>
    <t>NUMBER OF EMPLOYEES</t>
  </si>
  <si>
    <r>
      <t>Variable Cost Margin-Refining Europe, VCM ($/t)</t>
    </r>
    <r>
      <rPr>
        <vertAlign val="superscript"/>
        <sz val="9"/>
        <rFont val="Arial"/>
        <family val="2"/>
      </rPr>
      <t>(1)</t>
    </r>
  </si>
  <si>
    <t>Year 2020</t>
  </si>
  <si>
    <t>Net income 2020</t>
  </si>
  <si>
    <t>As of December 31, 2020</t>
  </si>
  <si>
    <t>Shares outstanding (as of December 31)</t>
  </si>
  <si>
    <t>Market capitalization at year-end, computed on shares outstanding</t>
  </si>
  <si>
    <t>(1) Excluding treasury shares, cancelled in the consolidated equity pursuant to IFRS rules.</t>
  </si>
  <si>
    <r>
      <t>Fully-diluted weighted-average number of shares</t>
    </r>
    <r>
      <rPr>
        <vertAlign val="superscript"/>
        <sz val="9"/>
        <rFont val="Arial"/>
        <family val="2"/>
      </rPr>
      <t>(2)</t>
    </r>
  </si>
  <si>
    <t>(1) Non-current financial assets are not included.</t>
  </si>
  <si>
    <t>NET-DEBT-TO- EQUITY RATIO EXCLUDING LEASES</t>
  </si>
  <si>
    <r>
      <rPr>
        <b/>
        <sz val="12"/>
        <color rgb="FFFF6E23"/>
        <rFont val="Lucida Sans Unicode"/>
        <family val="2"/>
      </rPr>
      <t>﻿</t>
    </r>
    <r>
      <rPr>
        <b/>
        <sz val="12"/>
        <color rgb="FFFF6E23"/>
        <rFont val="Arial Bold"/>
        <family val="2"/>
      </rPr>
      <t>FINANCIAL HIGHLIGHTS</t>
    </r>
  </si>
  <si>
    <r>
      <t>Gross investments</t>
    </r>
    <r>
      <rPr>
        <vertAlign val="superscript"/>
        <sz val="9"/>
        <rFont val="Arial"/>
        <family val="2"/>
      </rPr>
      <t> (2)</t>
    </r>
  </si>
  <si>
    <r>
      <t>Organic investments</t>
    </r>
    <r>
      <rPr>
        <vertAlign val="superscript"/>
        <sz val="9"/>
        <rFont val="Arial"/>
        <family val="2"/>
      </rPr>
      <t> (3)</t>
    </r>
  </si>
  <si>
    <r>
      <t>Cash flow from operating activities</t>
    </r>
    <r>
      <rPr>
        <vertAlign val="superscript"/>
        <sz val="9"/>
        <rFont val="Arial"/>
        <family val="2"/>
      </rPr>
      <t> (4)</t>
    </r>
  </si>
  <si>
    <r>
      <t>Cash flow from operations before working capital changes w/o financial charges (DACF)</t>
    </r>
    <r>
      <rPr>
        <vertAlign val="superscript"/>
        <sz val="9"/>
        <rFont val="Arial"/>
        <family val="2"/>
      </rPr>
      <t> (5)</t>
    </r>
  </si>
  <si>
    <t>(2) Including acquisitions and increases in non current-loans.</t>
  </si>
  <si>
    <t>(3) Organic investments = net investments, excluding acquisitions, divestments and other operations with non-controlling interests.</t>
  </si>
  <si>
    <t>(4) Excluding financial charges, except those related to leases.</t>
  </si>
  <si>
    <t>HYDROCARBON PRODUCTION AND LNG SALES</t>
  </si>
  <si>
    <t>Hydrocarbon production</t>
  </si>
  <si>
    <t>RENEWABLES &amp; ELECTRICITY</t>
  </si>
  <si>
    <r>
      <t>LNG SALES FROM EQUITY PRODUCTION</t>
    </r>
    <r>
      <rPr>
        <b/>
        <vertAlign val="superscript"/>
        <sz val="12"/>
        <color rgb="FFFF6E23"/>
        <rFont val="Arial"/>
        <family val="2"/>
      </rPr>
      <t>(1)</t>
    </r>
  </si>
  <si>
    <t>Nigeria (NLNG)</t>
  </si>
  <si>
    <t>Gladstone LNG</t>
  </si>
  <si>
    <t>Qatar (Qatargas 2 T5)</t>
  </si>
  <si>
    <t>Qatar (Qatargas 1)</t>
  </si>
  <si>
    <t>Norway (Snøhvit)</t>
  </si>
  <si>
    <t>Angola LNG</t>
  </si>
  <si>
    <t>Abu Dhabi (ADNOC LNG)</t>
  </si>
  <si>
    <t>Egyptian LNG T1</t>
  </si>
  <si>
    <t>Ichthys LNG</t>
  </si>
  <si>
    <t>Cameron LNG</t>
  </si>
  <si>
    <t>Gross</t>
  </si>
  <si>
    <t>Solar</t>
  </si>
  <si>
    <t>Middle East</t>
  </si>
  <si>
    <t>South America</t>
  </si>
  <si>
    <t>India</t>
  </si>
  <si>
    <t>Onshore wind</t>
  </si>
  <si>
    <t>Offshore wind</t>
  </si>
  <si>
    <t>In operation</t>
  </si>
  <si>
    <t>In construction</t>
  </si>
  <si>
    <t>Europe</t>
  </si>
  <si>
    <t>X</t>
  </si>
  <si>
    <t>CCGT Bayet (France)</t>
  </si>
  <si>
    <t>CCGT Pont-sud-Sambre (France)</t>
  </si>
  <si>
    <t>CCGT Toul (France)</t>
  </si>
  <si>
    <t>2 x CCGT Saint-Avold (France)</t>
  </si>
  <si>
    <t>2 x CCGT Castejon (Spain)</t>
  </si>
  <si>
    <t>BREAKDOWN OF GAS AND ELECTRICITY SALES IN EUROPE</t>
  </si>
  <si>
    <t>Belgium</t>
  </si>
  <si>
    <t>United Kingdom</t>
  </si>
  <si>
    <t>Germany</t>
  </si>
  <si>
    <t>The Netherlands</t>
  </si>
  <si>
    <t>Spain</t>
  </si>
  <si>
    <t>(in TWh of delivered electricity)</t>
  </si>
  <si>
    <t>(in TWh of gas supplied)</t>
  </si>
  <si>
    <r>
      <t>Adjusted net operating income</t>
    </r>
    <r>
      <rPr>
        <vertAlign val="superscript"/>
        <sz val="9"/>
        <rFont val="Arial"/>
        <family val="2"/>
      </rPr>
      <t> (1)</t>
    </r>
  </si>
  <si>
    <t>PRODUCTION</t>
  </si>
  <si>
    <r>
      <t xml:space="preserve">Gas </t>
    </r>
    <r>
      <rPr>
        <i/>
        <sz val="8"/>
        <rFont val="Arial"/>
        <family val="2"/>
      </rPr>
      <t>(Mcf/d)</t>
    </r>
  </si>
  <si>
    <t xml:space="preserve">  </t>
  </si>
  <si>
    <r>
      <t xml:space="preserve">Oil (including bitumen) </t>
    </r>
    <r>
      <rPr>
        <i/>
        <sz val="8"/>
        <rFont val="Arial"/>
        <family val="2"/>
      </rPr>
      <t>(kb/d)</t>
    </r>
  </si>
  <si>
    <r>
      <t xml:space="preserve">Gas (including Condensates and associated NGL) </t>
    </r>
    <r>
      <rPr>
        <i/>
        <sz val="8"/>
        <rFont val="Arial"/>
        <family val="2"/>
      </rPr>
      <t>(kboe/d)</t>
    </r>
  </si>
  <si>
    <r>
      <t>PROVED RESERVES</t>
    </r>
    <r>
      <rPr>
        <b/>
        <vertAlign val="superscript"/>
        <sz val="12"/>
        <color rgb="FFFF6E23"/>
        <rFont val="Arial"/>
        <family val="2"/>
      </rPr>
      <t>(1)</t>
    </r>
  </si>
  <si>
    <r>
      <t xml:space="preserve">Oil (including bitumen) </t>
    </r>
    <r>
      <rPr>
        <i/>
        <sz val="8"/>
        <rFont val="Arial"/>
        <family val="2"/>
      </rPr>
      <t>(Mb)</t>
    </r>
  </si>
  <si>
    <r>
      <t xml:space="preserve">Gas (including Condensates and associated NGL) </t>
    </r>
    <r>
      <rPr>
        <i/>
        <sz val="8"/>
        <rFont val="Arial"/>
        <family val="2"/>
      </rPr>
      <t>(Mboe)</t>
    </r>
  </si>
  <si>
    <r>
      <t xml:space="preserve">Gas </t>
    </r>
    <r>
      <rPr>
        <i/>
        <sz val="8"/>
        <rFont val="Arial"/>
        <family val="2"/>
      </rPr>
      <t>(Bcf)</t>
    </r>
  </si>
  <si>
    <t>(1) Proved reserves are calculated in accordance with the United States Securities and Exchange Commission regulations.</t>
  </si>
  <si>
    <r>
      <t xml:space="preserve">Liquids production </t>
    </r>
    <r>
      <rPr>
        <i/>
        <sz val="8"/>
        <rFont val="Arial"/>
        <family val="2"/>
      </rPr>
      <t>(kb/d)</t>
    </r>
  </si>
  <si>
    <r>
      <t xml:space="preserve">Gas production </t>
    </r>
    <r>
      <rPr>
        <i/>
        <sz val="8"/>
        <rFont val="Arial"/>
        <family val="2"/>
      </rPr>
      <t>(Mcf/d)</t>
    </r>
  </si>
  <si>
    <t>AFRICA (EXCL. NORTH AFRICA) PRODUCTION</t>
  </si>
  <si>
    <t>(1) Data restated.</t>
  </si>
  <si>
    <t>MIDDLE EAST AND NORTH AFRICA PRODUCTION</t>
  </si>
  <si>
    <t>AMERICAS PRODUCTION</t>
  </si>
  <si>
    <t>ASIA-PACIFIC PRODUCTION</t>
  </si>
  <si>
    <t>﻿(in thousands of barrels of oil equivalent per day)</t>
  </si>
  <si>
    <t>Denmark</t>
  </si>
  <si>
    <t>Italy</t>
  </si>
  <si>
    <t>&lt;1</t>
  </si>
  <si>
    <t>Kazakhstan</t>
  </si>
  <si>
    <t>Norway</t>
  </si>
  <si>
    <t>Netherlands</t>
  </si>
  <si>
    <t>Russia</t>
  </si>
  <si>
    <t>Africa (excl. North Africa)</t>
  </si>
  <si>
    <t>Angola</t>
  </si>
  <si>
    <t>Gabon</t>
  </si>
  <si>
    <t>Nigeria</t>
  </si>
  <si>
    <t>Middle East and North Africa</t>
  </si>
  <si>
    <t>Algeria</t>
  </si>
  <si>
    <t>United Arab Emirates</t>
  </si>
  <si>
    <t>Iraq</t>
  </si>
  <si>
    <t>Libya</t>
  </si>
  <si>
    <t>Oman</t>
  </si>
  <si>
    <t>Qatar</t>
  </si>
  <si>
    <t>Americas</t>
  </si>
  <si>
    <t>Argentina</t>
  </si>
  <si>
    <t>Bolivia</t>
  </si>
  <si>
    <t>Brazil</t>
  </si>
  <si>
    <t>Canada</t>
  </si>
  <si>
    <t>Colombia</t>
  </si>
  <si>
    <t>United States</t>
  </si>
  <si>
    <t>Venezuela</t>
  </si>
  <si>
    <t>Asia Pacific</t>
  </si>
  <si>
    <t>Australia</t>
  </si>
  <si>
    <t>Brunei</t>
  </si>
  <si>
    <t>China</t>
  </si>
  <si>
    <t>Indonesia</t>
  </si>
  <si>
    <t>Myanmar</t>
  </si>
  <si>
    <t>Thailand</t>
  </si>
  <si>
    <t>Total production</t>
  </si>
  <si>
    <t>Including share of equity affiliates</t>
  </si>
  <si>
    <t xml:space="preserve">                                                                                                                            </t>
  </si>
  <si>
    <r>
      <t>LIQUIDS PRODUCTION</t>
    </r>
    <r>
      <rPr>
        <b/>
        <vertAlign val="superscript"/>
        <sz val="12"/>
        <color rgb="FFFF6E23"/>
        <rFont val="Arial"/>
        <family val="2"/>
      </rPr>
      <t>(1)</t>
    </r>
  </si>
  <si>
    <t>(in thousands of barrels per day)</t>
  </si>
  <si>
    <t>﻿(in millions of cubic feet per day)</t>
  </si>
  <si>
    <t>(three-year average)</t>
  </si>
  <si>
    <t>2018-2020</t>
  </si>
  <si>
    <t>2017-2019</t>
  </si>
  <si>
    <t>2016-2018</t>
  </si>
  <si>
    <t>(in years)</t>
  </si>
  <si>
    <t xml:space="preserve">KEY OPERATING RATIOS ON PROVED RESERVES - CONSOLIDATED SUBSIDIARIES </t>
  </si>
  <si>
    <t>(in dollars per barrel of oil equivalent)</t>
  </si>
  <si>
    <t>Operating expenses</t>
  </si>
  <si>
    <t>DD&amp;A</t>
  </si>
  <si>
    <t>(1) (Exploration costs + unproved property acquisition) / (revisions + extensions, discoveries).</t>
  </si>
  <si>
    <t>(2) Total costs incurred / (revisions + extensions, discoveries + acquisitions).</t>
  </si>
  <si>
    <t>(3) Excluding non-recurring items.</t>
  </si>
  <si>
    <t>(4) (Production costs + exploration costs + DD&amp;A) / production of the year.</t>
  </si>
  <si>
    <t>CHANGES IN OIL, BITUMEN AND GAS RESERVES</t>
  </si>
  <si>
    <t>﻿(in million barrels of oil equivalent)</t>
  </si>
  <si>
    <t>Oil, bitumen and gas reserves - Consolidated subsidiaries</t>
  </si>
  <si>
    <t>Proved developed and undeveloped reserves</t>
  </si>
  <si>
    <t>Africa (excluding North Africa)</t>
  </si>
  <si>
    <t>Middle East &amp; North Africa</t>
  </si>
  <si>
    <t>Revisions of previous estimates</t>
  </si>
  <si>
    <t>Extensions, discoveries and other</t>
  </si>
  <si>
    <t>Acquisitions of reserves in place</t>
  </si>
  <si>
    <t>Sales of reserves in place</t>
  </si>
  <si>
    <t>Production for the year</t>
  </si>
  <si>
    <t>Minority interest in proved developed and undeveloped reserves as of</t>
  </si>
  <si>
    <t>December 31, 2018 – Brent at 71.43 $/b</t>
  </si>
  <si>
    <t>December 31, 2019 – Brent at 62.74 $/b</t>
  </si>
  <si>
    <t>December 31, 2020 – Brent at 41.32 $/b</t>
  </si>
  <si>
    <t>(in million barrels of oil equivalent)</t>
  </si>
  <si>
    <t>Oil, bitumen and gas reserves - Equity affiliates</t>
  </si>
  <si>
    <t>(&lt;1)</t>
  </si>
  <si>
    <t>Oil, bitumen and gas reserves - Consolidated subsidiaries and equity affiliates</t>
  </si>
  <si>
    <t>Consolidated subsidiaries</t>
  </si>
  <si>
    <t>Equity affiliates</t>
  </si>
  <si>
    <t>CHANGES IN OIL AND BITUMEN RESERVES</t>
  </si>
  <si>
    <t>﻿Oil reserves include crude oil, condensates and natural gas liquids reserves.</t>
  </si>
  <si>
    <t xml:space="preserve"> Consolidated subsidiaries</t>
  </si>
  <si>
    <t>(in millions of barrels)</t>
  </si>
  <si>
    <t>Oil</t>
  </si>
  <si>
    <t>Bitumen</t>
  </si>
  <si>
    <t>(in millions of barrels of oil equivalent)</t>
  </si>
  <si>
    <t>CHANGES IN GAS RESERVES</t>
  </si>
  <si>
    <t>(in billion cubic feet)</t>
  </si>
  <si>
    <t>Gas reserves - Consolidated subsidiaries</t>
  </si>
  <si>
    <t>(in billions of cubic feet)</t>
  </si>
  <si>
    <t>Gas reserves - Equity affiliates</t>
  </si>
  <si>
    <t>(in billion of cubic feet)</t>
  </si>
  <si>
    <t>Gas reserves - Consolidated subsidaries and equity affiliates</t>
  </si>
  <si>
    <t>RESULTS OF OPERATIONS FOR OIL AND GAS PRODUCING ACTIVITIES</t>
  </si>
  <si>
    <r>
      <rPr>
        <sz val="10"/>
        <color theme="1"/>
        <rFont val="Krungthep"/>
        <family val="2"/>
      </rPr>
      <t>﻿</t>
    </r>
    <r>
      <rPr>
        <sz val="10"/>
        <color theme="1"/>
        <rFont val="Arial"/>
        <family val="2"/>
      </rPr>
      <t>The following tables do not include revenues and expenses related to oil and gas transportation activities and LNG liquefaction and transportation.</t>
    </r>
  </si>
  <si>
    <t>Production costs</t>
  </si>
  <si>
    <t>Exploration expenses</t>
  </si>
  <si>
    <t>Depreciation, depletion and amortization and valuation allowances</t>
  </si>
  <si>
    <t>Income tax</t>
  </si>
  <si>
    <t>Other expenses</t>
  </si>
  <si>
    <t>Pre⁠-⁠tax income from producing activities</t>
  </si>
  <si>
    <t xml:space="preserve">
</t>
  </si>
  <si>
    <t>COST INCURRED</t>
  </si>
  <si>
    <t>Proved property acquisition</t>
  </si>
  <si>
    <t>Unproved property acquisition</t>
  </si>
  <si>
    <t>(2) Including costs incurred relating to acquisitions of Maersk Oil, Iara and Lapa concessions and Marathon Oil Libya Ltd.</t>
  </si>
  <si>
    <t>CAPITALIZED COST RELATED TO OIL AND GAS PRODUCING ACTIVITIES</t>
  </si>
  <si>
    <t>Total capitalized costs</t>
  </si>
  <si>
    <t>Accumulated depreciation, depletion and amortization</t>
  </si>
  <si>
    <t>Future cash inflows</t>
  </si>
  <si>
    <t>Future production costs</t>
  </si>
  <si>
    <t>Future development costs</t>
  </si>
  <si>
    <t>Future income taxes</t>
  </si>
  <si>
    <t>Discount at 10%</t>
  </si>
  <si>
    <t>﻿Future cash inflows</t>
  </si>
  <si>
    <t>Minority interests in future net cash flows as of</t>
  </si>
  <si>
    <t>December 31, 2018</t>
  </si>
  <si>
    <t>December 31, 2019</t>
  </si>
  <si>
    <t>December 31, 2020</t>
  </si>
  <si>
    <t>CHANGES IN THE STANDARDIZED MEASURE OF DISCOUNTED 
FUTURE NET CASH FLOWS</t>
  </si>
  <si>
    <t>(in million dollars)</t>
  </si>
  <si>
    <t>Sales and transfers, net of production costs</t>
  </si>
  <si>
    <t>Net change in sales and transfer prices and in production costs and other expenses</t>
  </si>
  <si>
    <t>Extensions, discoveries and improved recovery</t>
  </si>
  <si>
    <t>Changes in estimated future development costs</t>
  </si>
  <si>
    <t>Previously estimated development costs incurred during the year</t>
  </si>
  <si>
    <t>Revisions of previous quantity estimates</t>
  </si>
  <si>
    <t>Net change in income taxes</t>
  </si>
  <si>
    <t>OIL AND GAS ACREAGE</t>
  </si>
  <si>
    <t>As of December 31,</t>
  </si>
  <si>
    <t>(in thousands of acres)</t>
  </si>
  <si>
    <t>Developed
acreage</t>
  </si>
  <si>
    <r>
      <t>Undeveloped acreage</t>
    </r>
    <r>
      <rPr>
        <b/>
        <vertAlign val="superscript"/>
        <sz val="10"/>
        <color theme="1"/>
        <rFont val="Arial"/>
        <family val="2"/>
      </rPr>
      <t>(1)</t>
    </r>
  </si>
  <si>
    <t>Net</t>
  </si>
  <si>
    <t>Middle East &amp; North Africa</t>
  </si>
  <si>
    <t>(1) Undeveloped acreage includes leases and concessions.</t>
  </si>
  <si>
    <t>(number of wells)</t>
  </si>
  <si>
    <t>Gross 
productive 
wells</t>
  </si>
  <si>
    <r>
      <t>Net 
productive 
wells</t>
    </r>
    <r>
      <rPr>
        <b/>
        <vertAlign val="superscript"/>
        <sz val="10"/>
        <color theme="1"/>
        <rFont val="Arial"/>
        <family val="2"/>
      </rPr>
      <t>(1)</t>
    </r>
  </si>
  <si>
    <t>Gas</t>
  </si>
  <si>
    <t>NUMBER OF NET PRODUCTIVE AND DRY WELLS DRILLED</t>
  </si>
  <si>
    <r>
      <t>Net productive
wells drilled</t>
    </r>
    <r>
      <rPr>
        <b/>
        <vertAlign val="superscript"/>
        <sz val="10"/>
        <color theme="1"/>
        <rFont val="Arial"/>
        <family val="2"/>
      </rPr>
      <t>(1)(2)</t>
    </r>
  </si>
  <si>
    <r>
      <t>Net dry
wells drilled</t>
    </r>
    <r>
      <rPr>
        <b/>
        <vertAlign val="superscript"/>
        <sz val="10"/>
        <color theme="1"/>
        <rFont val="Arial"/>
        <family val="2"/>
      </rPr>
      <t>(1)(3)</t>
    </r>
  </si>
  <si>
    <r>
      <t>Net total
wells drilled</t>
    </r>
    <r>
      <rPr>
        <b/>
        <vertAlign val="superscript"/>
        <sz val="10"/>
        <color theme="1"/>
        <rFont val="Arial"/>
        <family val="2"/>
      </rPr>
      <t>(1)(3)</t>
    </r>
  </si>
  <si>
    <t>Exploration</t>
  </si>
  <si>
    <t>Subtotal</t>
  </si>
  <si>
    <t>Development</t>
  </si>
  <si>
    <t>(2) Includes certain exploratory wells that were abandoned, but which would have been capable of producing oil in sufficient quantities to justify completion.</t>
  </si>
  <si>
    <t>(3) For information: service wells and stratigraphic wells are not reported in this table.</t>
  </si>
  <si>
    <t>WELLS IN THE PROCESS OF BEING DRILLED (INCLUDING WELLS TEMPORARILY SUSPENDED)</t>
  </si>
  <si>
    <r>
      <t>Net</t>
    </r>
    <r>
      <rPr>
        <b/>
        <vertAlign val="superscript"/>
        <sz val="10"/>
        <color theme="1"/>
        <rFont val="Arial"/>
        <family val="2"/>
      </rPr>
      <t>(1)</t>
    </r>
  </si>
  <si>
    <r>
      <t>Other wells</t>
    </r>
    <r>
      <rPr>
        <b/>
        <vertAlign val="superscript"/>
        <sz val="9"/>
        <rFont val="Arial"/>
        <family val="2"/>
      </rPr>
      <t>(2)</t>
    </r>
  </si>
  <si>
    <t>INTERESTS IN PIPELINES</t>
  </si>
  <si>
    <t>Azerbaijan</t>
  </si>
  <si>
    <t>Frostpipe (inhibited)</t>
  </si>
  <si>
    <t>Oseberg</t>
  </si>
  <si>
    <t>Mongstad</t>
  </si>
  <si>
    <t>Teesside (United Kingdom)</t>
  </si>
  <si>
    <t>Troll Oil Pipeline I and II</t>
  </si>
  <si>
    <t>WGT K13-Den Helder</t>
  </si>
  <si>
    <t>K13A</t>
  </si>
  <si>
    <t>Den Helder</t>
  </si>
  <si>
    <t>WGT K13-Extension</t>
  </si>
  <si>
    <t>Markham</t>
  </si>
  <si>
    <t>K13 (via K4/K5)</t>
  </si>
  <si>
    <t>Alwyn North</t>
  </si>
  <si>
    <t>Cormorant</t>
  </si>
  <si>
    <t>Bruce</t>
  </si>
  <si>
    <t>Forties (Unity)</t>
  </si>
  <si>
    <t>ETAP</t>
  </si>
  <si>
    <t>Elgin-Franklin</t>
  </si>
  <si>
    <t>Ninian Pipeline System</t>
  </si>
  <si>
    <t>Ninian</t>
  </si>
  <si>
    <t>Sullom Voe</t>
  </si>
  <si>
    <t>Shearwater Elgin Area Line (SEAL)</t>
  </si>
  <si>
    <t>Elgin-Franklin, Shearwater</t>
  </si>
  <si>
    <t>Bacton</t>
  </si>
  <si>
    <t>O.U.R</t>
  </si>
  <si>
    <t>Obite</t>
  </si>
  <si>
    <t>Owaza</t>
  </si>
  <si>
    <t>North Field (Qatar)</t>
  </si>
  <si>
    <t>Taweelah-Fujairah-Al Ain (United Arab Emirates)</t>
  </si>
  <si>
    <t>TSB</t>
  </si>
  <si>
    <t>Porto Alegre</t>
  </si>
  <si>
    <t>Canoas</t>
  </si>
  <si>
    <t>Asia-Pacific</t>
  </si>
  <si>
    <t>GLNG</t>
  </si>
  <si>
    <t>GLNG (Curtis Island)</t>
  </si>
  <si>
    <r>
      <t>PIPELINE GAS SALES AS OF DECEMBER 31</t>
    </r>
    <r>
      <rPr>
        <b/>
        <vertAlign val="superscript"/>
        <sz val="12"/>
        <color rgb="FFFF6E23"/>
        <rFont val="Arial"/>
        <family val="2"/>
      </rPr>
      <t>(1)</t>
    </r>
  </si>
  <si>
    <t>(Mcf/d)</t>
  </si>
  <si>
    <t>Lybia</t>
  </si>
  <si>
    <t>﻿(1) Consolidated entities.</t>
  </si>
  <si>
    <r>
      <t>﻿Adjusted net operating income</t>
    </r>
    <r>
      <rPr>
        <vertAlign val="superscript"/>
        <sz val="9"/>
        <rFont val="Arial"/>
        <family val="2"/>
      </rPr>
      <t> (1)</t>
    </r>
  </si>
  <si>
    <t>(1) Adjusted results are defined as income at replacement cost, excluding non-recurring items, and excluding the impact of changes for fair value.</t>
  </si>
  <si>
    <r>
      <t>OPERATIONAL HIGHLIGHTS</t>
    </r>
    <r>
      <rPr>
        <b/>
        <vertAlign val="superscript"/>
        <sz val="12"/>
        <color rgb="FFFF6E23"/>
        <rFont val="Arial"/>
        <family val="2"/>
      </rPr>
      <t>(1)(2)</t>
    </r>
  </si>
  <si>
    <t>(in kb/d)</t>
  </si>
  <si>
    <t>Refinery throughput</t>
  </si>
  <si>
    <t>(2) Condensates throughputs of BTP and HTC are included in refining throughputs and capacities.</t>
  </si>
  <si>
    <r>
      <t>Major upgrading plant capacity at 100%</t>
    </r>
    <r>
      <rPr>
        <b/>
        <vertAlign val="superscript"/>
        <sz val="10"/>
        <color theme="1"/>
        <rFont val="Arial"/>
        <family val="2"/>
      </rPr>
      <t>(1)</t>
    </r>
  </si>
  <si>
    <t xml:space="preserve">(kb/d) </t>
  </si>
  <si>
    <t>Total 
Distillation
Capacity</t>
  </si>
  <si>
    <t>Cat 
Crack</t>
  </si>
  <si>
    <t>Cat 
Reform</t>
  </si>
  <si>
    <t>Hydro- 
Cracking</t>
  </si>
  <si>
    <t>Resid.
Hydro-
Treat</t>
  </si>
  <si>
    <t>Dist.
Hydro-
Treat</t>
  </si>
  <si>
    <t>Alky</t>
  </si>
  <si>
    <t>Isom</t>
  </si>
  <si>
    <t>Vis</t>
  </si>
  <si>
    <t>Coker</t>
  </si>
  <si>
    <t>Normandy, Gonfreville</t>
  </si>
  <si>
    <t>Provence, La Mède</t>
  </si>
  <si>
    <t>Donges</t>
  </si>
  <si>
    <t>Feyzin</t>
  </si>
  <si>
    <t>Grandpuits</t>
  </si>
  <si>
    <t>Netherlands, Vlissingen</t>
  </si>
  <si>
    <t>Belgium, Antwerp</t>
  </si>
  <si>
    <t>Germany, Leuna</t>
  </si>
  <si>
    <t>Cameroon, Limbe</t>
  </si>
  <si>
    <t>Côte d’Ivoire, Abidjan</t>
  </si>
  <si>
    <t>Senegal, Dakar</t>
  </si>
  <si>
    <t>South Africa, Sasolburg</t>
  </si>
  <si>
    <t>Asia &amp; Middle East</t>
  </si>
  <si>
    <t>Qatar, Ras Laffan</t>
  </si>
  <si>
    <t>Saudi Arabia Jubail</t>
  </si>
  <si>
    <t>(1) Cat Crack: Catalytic Cracking; Cat Reform: Catalytic Reforming; Resid Hydrotreat: Residual Hydrotreating; Dist Hydrotreat: Distillate Hydrotreating; Alky: Alkylation; Isom: C5/C6 Isomerization; Vis: Visbreaker.</t>
  </si>
  <si>
    <r>
      <rPr>
        <b/>
        <sz val="10"/>
        <color theme="1"/>
        <rFont val="Arial"/>
        <family val="2"/>
      </rPr>
      <t>As of December 31,</t>
    </r>
    <r>
      <rPr>
        <sz val="10"/>
        <color theme="1"/>
        <rFont val="Arial"/>
        <family val="2"/>
      </rPr>
      <t xml:space="preserve"> </t>
    </r>
    <r>
      <rPr>
        <i/>
        <sz val="8"/>
        <color theme="1"/>
        <rFont val="Arial"/>
        <family val="2"/>
      </rPr>
      <t>(kb/d)</t>
    </r>
  </si>
  <si>
    <r>
      <t>Asia &amp; Middle East</t>
    </r>
    <r>
      <rPr>
        <vertAlign val="superscript"/>
        <sz val="9"/>
        <color theme="1"/>
        <rFont val="Arial"/>
        <family val="2"/>
      </rPr>
      <t> (3)</t>
    </r>
  </si>
  <si>
    <t>(kb/d)</t>
  </si>
  <si>
    <r>
      <rPr>
        <sz val="9"/>
        <rFont val="Arial"/>
        <family val="2"/>
      </rPr>
      <t>France</t>
    </r>
  </si>
  <si>
    <r>
      <t>UTILIZATION RATE (BASED ON CRUDE AND OTHER FEEDSTOCKS)</t>
    </r>
    <r>
      <rPr>
        <b/>
        <vertAlign val="superscript"/>
        <sz val="12"/>
        <color rgb="FFFF6E23"/>
        <rFont val="Arial"/>
        <family val="2"/>
      </rPr>
      <t>(1)(2)</t>
    </r>
  </si>
  <si>
    <t>(%)</t>
  </si>
  <si>
    <r>
      <t>Rest of Europe</t>
    </r>
    <r>
      <rPr>
        <vertAlign val="superscript"/>
        <sz val="9"/>
        <rFont val="Arial"/>
        <family val="2"/>
      </rPr>
      <t> (3)</t>
    </r>
  </si>
  <si>
    <r>
      <t>Americas</t>
    </r>
    <r>
      <rPr>
        <vertAlign val="superscript"/>
        <sz val="9"/>
        <rFont val="Arial"/>
        <family val="2"/>
      </rPr>
      <t>(4)</t>
    </r>
  </si>
  <si>
    <r>
      <t>Asia &amp; Middle East</t>
    </r>
    <r>
      <rPr>
        <vertAlign val="superscript"/>
        <sz val="9"/>
        <rFont val="Arial"/>
        <family val="2"/>
      </rPr>
      <t>(5)</t>
    </r>
  </si>
  <si>
    <t>83</t>
  </si>
  <si>
    <t>(2) (Crude + crackers’ feedstock)/distillation capacity at the beginning of the year.</t>
  </si>
  <si>
    <r>
      <t>UTILIZATION RATE (BASED ON CRUDE ONLY)</t>
    </r>
    <r>
      <rPr>
        <b/>
        <vertAlign val="superscript"/>
        <sz val="12"/>
        <color rgb="FFFF6E23"/>
        <rFont val="Arial"/>
        <family val="2"/>
      </rPr>
      <t>(1)(2)</t>
    </r>
  </si>
  <si>
    <t>(2) Crude/distillation capacity at the beginning of the year.</t>
  </si>
  <si>
    <r>
      <rPr>
        <sz val="9"/>
        <rFont val="Arial"/>
        <family val="2"/>
      </rPr>
      <t>LPG</t>
    </r>
  </si>
  <si>
    <t>Motor gasoline</t>
  </si>
  <si>
    <t>Avgas, jet fuel and kerosene</t>
  </si>
  <si>
    <t>Diesel fuel and heating oils</t>
  </si>
  <si>
    <t>Fuel oils</t>
  </si>
  <si>
    <t>Lubricants</t>
  </si>
  <si>
    <t>Other products</t>
  </si>
  <si>
    <t>(in thousands of tons)</t>
  </si>
  <si>
    <t>World</t>
  </si>
  <si>
    <r>
      <rPr>
        <sz val="9"/>
        <rFont val="Arial"/>
        <family val="2"/>
      </rPr>
      <t>Olefins </t>
    </r>
    <r>
      <rPr>
        <vertAlign val="superscript"/>
        <sz val="9"/>
        <rFont val="Arial"/>
        <family val="2"/>
      </rPr>
      <t>(3)</t>
    </r>
  </si>
  <si>
    <r>
      <t>Aromatics</t>
    </r>
    <r>
      <rPr>
        <vertAlign val="superscript"/>
        <sz val="9"/>
        <rFont val="Arial"/>
        <family val="2"/>
      </rPr>
      <t> (4)</t>
    </r>
  </si>
  <si>
    <t>Polyethylene</t>
  </si>
  <si>
    <t>Polypropylene</t>
  </si>
  <si>
    <t>Polystyrene</t>
  </si>
  <si>
    <r>
      <t>Others</t>
    </r>
    <r>
      <rPr>
        <vertAlign val="superscript"/>
        <sz val="9"/>
        <rFont val="Arial"/>
        <family val="2"/>
      </rPr>
      <t> (5)</t>
    </r>
  </si>
  <si>
    <r>
      <rPr>
        <sz val="8"/>
        <color theme="1"/>
        <rFont val="Krungthep"/>
        <family val="2"/>
      </rPr>
      <t>﻿</t>
    </r>
    <r>
      <rPr>
        <sz val="8"/>
        <color theme="1"/>
        <rFont val="Arial"/>
        <family val="2"/>
      </rPr>
      <t>(2) Including interests in Qatar, 50% of Hanwha Total Petrochemicals Co. Ltd and 37.5% of SATORP in Saudi Arabia.</t>
    </r>
  </si>
  <si>
    <r>
      <rPr>
        <sz val="8"/>
        <color theme="1"/>
        <rFont val="Krungthep"/>
        <family val="2"/>
      </rPr>
      <t>﻿</t>
    </r>
    <r>
      <rPr>
        <sz val="8"/>
        <color theme="1"/>
        <rFont val="Arial"/>
        <family val="2"/>
      </rPr>
      <t>(3) Ethylene + Propylene + Butadiene.</t>
    </r>
  </si>
  <si>
    <r>
      <rPr>
        <sz val="8"/>
        <color theme="1"/>
        <rFont val="Krungthep"/>
        <family val="2"/>
      </rPr>
      <t>﻿</t>
    </r>
    <r>
      <rPr>
        <sz val="8"/>
        <color theme="1"/>
        <rFont val="Arial"/>
        <family val="2"/>
      </rPr>
      <t>(4) Including monomer styrene.</t>
    </r>
  </si>
  <si>
    <r>
      <t>SALES BY GEOGRAPHIC AREA - CHEMICALS</t>
    </r>
    <r>
      <rPr>
        <b/>
        <vertAlign val="superscript"/>
        <sz val="12"/>
        <color rgb="FFFF6E23"/>
        <rFont val="Arial"/>
        <family val="2"/>
      </rPr>
      <t>(1)</t>
    </r>
  </si>
  <si>
    <r>
      <rPr>
        <sz val="8"/>
        <color theme="1"/>
        <rFont val="Arial"/>
        <family val="2"/>
      </rPr>
      <t>(1) Excluding inter-segment sales and sales by equity affiliates and including fertilizers sales.</t>
    </r>
  </si>
  <si>
    <t>SALES BY ACTIVITY – SPECIALITY CHEMICALS PRODUCTS</t>
  </si>
  <si>
    <t>Hutchinson</t>
  </si>
  <si>
    <r>
      <rPr>
        <sz val="8"/>
        <color theme="1"/>
        <rFont val="Arial"/>
        <family val="2"/>
      </rPr>
      <t>(1) Excluding inter-segment sales.</t>
    </r>
  </si>
  <si>
    <t xml:space="preserve">FINANCIAL HIGHLIGHTS </t>
  </si>
  <si>
    <t>(2) Including acquisitions and increases in non current⁠-⁠loans.</t>
  </si>
  <si>
    <t>OPERATIONAL HIGHLIGHTS</t>
  </si>
  <si>
    <r>
      <t>Refined product sales excluding Trading and bulk sales</t>
    </r>
    <r>
      <rPr>
        <b/>
        <vertAlign val="superscript"/>
        <sz val="9"/>
        <rFont val="Arial"/>
        <family val="2"/>
      </rPr>
      <t> (1)</t>
    </r>
  </si>
  <si>
    <t>Trading sales</t>
  </si>
  <si>
    <t>Bulk sales</t>
  </si>
  <si>
    <t>Refined product sales including Trading and bulk sales</t>
  </si>
  <si>
    <t>PETROLEUM PRODUCT SALES (EXCLUDING TRADING AND BULK SALES)</t>
  </si>
  <si>
    <t>Benelux</t>
  </si>
  <si>
    <t>Portugal</t>
  </si>
  <si>
    <t>Northern Africa</t>
  </si>
  <si>
    <t>Western Africa</t>
  </si>
  <si>
    <t>Eastern Africa</t>
  </si>
  <si>
    <t>Southern Africa</t>
  </si>
  <si>
    <t>Central Africa</t>
  </si>
  <si>
    <r>
      <t xml:space="preserve">Other </t>
    </r>
    <r>
      <rPr>
        <vertAlign val="superscript"/>
        <sz val="9"/>
        <rFont val="Arial"/>
        <family val="2"/>
      </rPr>
      <t>(1)</t>
    </r>
  </si>
  <si>
    <t>Latin America</t>
  </si>
  <si>
    <t>Pacific</t>
  </si>
  <si>
    <t>Indian Ocean islands</t>
  </si>
  <si>
    <t>(1) Represents supply to African non consolidated group companies and third parties.</t>
  </si>
  <si>
    <t>﻿By main products and for Network and Lubricants activities</t>
  </si>
  <si>
    <t>LPG</t>
  </si>
  <si>
    <t>Avgas and jet fuel</t>
  </si>
  <si>
    <t>Solvents</t>
  </si>
  <si>
    <t xml:space="preserve">(1) Split products restarted due to a regularization on Special fluids US and Distillates Deutchland </t>
  </si>
  <si>
    <r>
      <t>SERVICE-STATIONS</t>
    </r>
    <r>
      <rPr>
        <b/>
        <vertAlign val="superscript"/>
        <sz val="12"/>
        <color rgb="FFFF6E23"/>
        <rFont val="Arial"/>
        <family val="2"/>
      </rPr>
      <t xml:space="preserve"> (1)</t>
    </r>
  </si>
  <si>
    <t>Eastern Europe (Poland)</t>
  </si>
  <si>
    <t xml:space="preserve">Eastern Africa </t>
  </si>
  <si>
    <t>MARKETING &amp; SERVICES</t>
  </si>
  <si>
    <t>REFINING &amp; CHEMICALS</t>
  </si>
  <si>
    <t>EXPLORATION &amp; PRODUCTION</t>
  </si>
  <si>
    <t>CORPORATE</t>
  </si>
  <si>
    <t>UPSTREAM OIL AND GAS ACTIVITIES</t>
  </si>
  <si>
    <r>
      <t>Net financial debt</t>
    </r>
    <r>
      <rPr>
        <vertAlign val="superscript"/>
        <sz val="9"/>
        <rFont val="Arial"/>
        <family val="2"/>
      </rPr>
      <t>(1)</t>
    </r>
  </si>
  <si>
    <t>Leases</t>
  </si>
  <si>
    <t>Net-debt-to-equity ratio including leases</t>
  </si>
  <si>
    <r>
      <t>Net</t>
    </r>
    <r>
      <rPr>
        <b/>
        <vertAlign val="superscript"/>
        <sz val="9"/>
        <color rgb="FF32C8C8"/>
        <rFont val="Arial"/>
        <family val="2"/>
      </rPr>
      <t>(3)</t>
    </r>
  </si>
  <si>
    <r>
      <t>Undeveloped acreage</t>
    </r>
    <r>
      <rPr>
        <b/>
        <vertAlign val="superscript"/>
        <sz val="10"/>
        <color rgb="FF32C8C8"/>
        <rFont val="Arial"/>
        <family val="2"/>
      </rPr>
      <t>(1)</t>
    </r>
  </si>
  <si>
    <r>
      <t>Net 
productive 
wells</t>
    </r>
    <r>
      <rPr>
        <b/>
        <vertAlign val="superscript"/>
        <sz val="10"/>
        <color rgb="FF32C8C8"/>
        <rFont val="Arial"/>
        <family val="2"/>
      </rPr>
      <t>(1)</t>
    </r>
  </si>
  <si>
    <r>
      <t>Net productive
wells drilled</t>
    </r>
    <r>
      <rPr>
        <b/>
        <vertAlign val="superscript"/>
        <sz val="10"/>
        <color rgb="FF32C8C8"/>
        <rFont val="Arial"/>
        <family val="2"/>
      </rPr>
      <t>(1)(2)</t>
    </r>
  </si>
  <si>
    <r>
      <t>Net</t>
    </r>
    <r>
      <rPr>
        <b/>
        <vertAlign val="superscript"/>
        <sz val="10"/>
        <color rgb="FF32C8C8"/>
        <rFont val="Arial"/>
        <family val="2"/>
      </rPr>
      <t>(1)</t>
    </r>
  </si>
  <si>
    <r>
      <t>1,845</t>
    </r>
    <r>
      <rPr>
        <b/>
        <vertAlign val="superscript"/>
        <sz val="9"/>
        <color rgb="FFFFC800"/>
        <rFont val="Arial"/>
        <family val="2"/>
      </rPr>
      <t xml:space="preserve"> (1)</t>
    </r>
  </si>
  <si>
    <t>Financial highlights (p13)</t>
  </si>
  <si>
    <t>Market environment (p13)</t>
  </si>
  <si>
    <t>Op. High. by quarter (p14-15)</t>
  </si>
  <si>
    <t>Fin. High. by quarter (p14-15)</t>
  </si>
  <si>
    <t>Market envir. price (p14-15)</t>
  </si>
  <si>
    <t>Consol. stat. income (p16)</t>
  </si>
  <si>
    <t>Sales (p17)</t>
  </si>
  <si>
    <t>Deprec. depl. &amp; impairme. (p17)</t>
  </si>
  <si>
    <t>Equity in income (loss) (p17)</t>
  </si>
  <si>
    <t>Income taxes (p17)</t>
  </si>
  <si>
    <t>Adj. items net income (p19)</t>
  </si>
  <si>
    <t>Cons. balance sheet in (p20)</t>
  </si>
  <si>
    <t>Net tangible &amp; intangible (p21)</t>
  </si>
  <si>
    <t>Property, plant &amp; equip. (p21)</t>
  </si>
  <si>
    <t>Non-current assets (p21)</t>
  </si>
  <si>
    <t>Non-current debt (p22)</t>
  </si>
  <si>
    <t>Consolidated Equity (p23-24)</t>
  </si>
  <si>
    <t>Net-debt-to-equity ratio (p24)</t>
  </si>
  <si>
    <t>Capital replacement cost (p24)</t>
  </si>
  <si>
    <t>Capital employed (p24)</t>
  </si>
  <si>
    <t>Conso stat. cash flows (p26)</t>
  </si>
  <si>
    <t xml:space="preserve">Cash flows from op. (p26) </t>
  </si>
  <si>
    <t>﻿Gross investments (p27)</t>
  </si>
  <si>
    <t xml:space="preserve">Share information (p29) </t>
  </si>
  <si>
    <t>Payroll (p30)</t>
  </si>
  <si>
    <t>Number of employees (p30)</t>
  </si>
  <si>
    <t>Adj. items op. income (p18)</t>
  </si>
  <si>
    <t>Including sales by TotalEnergies from equity production and third party purchases</t>
  </si>
  <si>
    <t>(3) Including TotalEnergies share (50%) in HTC Condensate Splitter in Korea from December 31, 2015.</t>
  </si>
  <si>
    <t>(5) DACF = debt adjusted net cash flow. The operating cash flow before working capital changes w/o financial charges of the segment is defined as cash flow from operating activities before changes in working capital at replacement cost, without financial charges, except those related to leases.</t>
  </si>
  <si>
    <t>(3) Capacity data based on crude distillation unit stream-day capacities under normal operating conditions, less the average of shutdown for regular repair and maintenance activities.</t>
  </si>
  <si>
    <t>As of December 31, 2021</t>
  </si>
  <si>
    <t>REFINERY CAPACITY (TOTALENERGIES SHARE)</t>
  </si>
  <si>
    <t>TotalEnergies 
Interest</t>
  </si>
  <si>
    <t>TotalEnergies
Capacity</t>
  </si>
  <si>
    <t>Texas, Port Arthur (Refinery &amp; Condensate Splitter)</t>
  </si>
  <si>
    <r>
      <t>Korea, Daesan</t>
    </r>
    <r>
      <rPr>
        <vertAlign val="superscript"/>
        <sz val="9"/>
        <rFont val="Arial"/>
        <family val="2"/>
      </rPr>
      <t> </t>
    </r>
  </si>
  <si>
    <r>
      <t>Distillation capacity (TotalEnergies share) at year-end</t>
    </r>
    <r>
      <rPr>
        <vertAlign val="superscript"/>
        <sz val="9"/>
        <rFont val="Arial"/>
        <family val="2"/>
      </rPr>
      <t> (3)</t>
    </r>
  </si>
  <si>
    <r>
      <t>DISTILLATION CAPACITY (TOTALENERGIES SHARE)</t>
    </r>
    <r>
      <rPr>
        <b/>
        <vertAlign val="superscript"/>
        <sz val="12"/>
        <color rgb="FFFF6E23"/>
        <rFont val="Arial"/>
        <family val="2"/>
      </rPr>
      <t>(1)</t>
    </r>
  </si>
  <si>
    <r>
      <rPr>
        <sz val="10"/>
        <color theme="1"/>
        <rFont val="Krungthep"/>
        <family val="2"/>
      </rPr>
      <t>﻿</t>
    </r>
    <r>
      <rPr>
        <sz val="10"/>
        <color theme="1"/>
        <rFont val="Arial"/>
        <family val="2"/>
      </rPr>
      <t>Capacity, throughput and production data include equity share of refineries in which the Company holds a direct or indirect interest:</t>
    </r>
  </si>
  <si>
    <r>
      <t>United States</t>
    </r>
    <r>
      <rPr>
        <vertAlign val="superscript"/>
        <sz val="9"/>
        <color theme="1"/>
        <rFont val="Arial"/>
        <family val="2"/>
      </rPr>
      <t>(2)</t>
    </r>
  </si>
  <si>
    <t>(2) Including TotalEnergies share in BTP Condensate Splitter (100% in 2021 vs 40 % in 2020 and before).</t>
  </si>
  <si>
    <t>Capacity, throughput and production data include equity share of refineries in which the Company holds a direct or indirect interest:</t>
  </si>
  <si>
    <t>(1) Including equity share of refineries in which the Company has a stake.</t>
  </si>
  <si>
    <t>(5) Including TotalEnergies share (50%) in HTC Condensate Splitter in Korea. Including share (22%) in Wepec until June 2019.</t>
  </si>
  <si>
    <r>
      <t>Other products</t>
    </r>
    <r>
      <rPr>
        <vertAlign val="superscript"/>
        <sz val="9"/>
        <rFont val="Arial"/>
        <family val="2"/>
      </rPr>
      <t> (3)</t>
    </r>
  </si>
  <si>
    <t>(1) For refineries not 100% owned by TotalEnergies, the production shown is TotalEnergies' equity share of the site’s overall production.</t>
  </si>
  <si>
    <t>(2) Condensates productions of BTP and HTC are included in refining production as from 2015.</t>
  </si>
  <si>
    <t>(3) Mainly refining bases, petcoke, naphtha, refinery propylene and other petrochemical bases.</t>
  </si>
  <si>
    <r>
      <rPr>
        <sz val="8"/>
        <color theme="1"/>
        <rFont val="Krungthep"/>
        <family val="2"/>
      </rPr>
      <t>﻿</t>
    </r>
    <r>
      <rPr>
        <sz val="8"/>
        <color theme="1"/>
        <rFont val="Arial"/>
        <family val="2"/>
      </rPr>
      <t>(5) Mainly Monoethylene Glycol (MEG), Polyactic acid (PLA) and Cyclohexane.</t>
    </r>
  </si>
  <si>
    <t>PETROCHEMICALS PRODUCTION AND UTILIZATION RATE</t>
  </si>
  <si>
    <r>
      <t>Steam cracker utilization rate</t>
    </r>
    <r>
      <rPr>
        <vertAlign val="superscript"/>
        <sz val="9"/>
        <rFont val="Arial"/>
        <family val="2"/>
      </rPr>
      <t> (2)</t>
    </r>
  </si>
  <si>
    <t>(1) Olefins.</t>
  </si>
  <si>
    <t>(2) Based on olefins production from steamcrackers and their treatment capacity at the start of the year.</t>
  </si>
  <si>
    <t>(1) Adjusted results are defined as income using replacement cost, adjusted for special items, excluding the impact of changes in fair value.</t>
  </si>
  <si>
    <r>
      <t>Including sales from equity production</t>
    </r>
    <r>
      <rPr>
        <vertAlign val="superscript"/>
        <sz val="9"/>
        <rFont val="Arial"/>
        <family val="2"/>
      </rPr>
      <t> (3)</t>
    </r>
  </si>
  <si>
    <t>﻿(1) Including condensate and NGLs, associated to the gas production.</t>
  </si>
  <si>
    <t>﻿(2) 2019 data restated.</t>
  </si>
  <si>
    <t>﻿(3) The Company’s equity production may be sold by TotalEnergies or by the joint-ventures.</t>
  </si>
  <si>
    <t>(Mt/y)</t>
  </si>
  <si>
    <r>
      <t>Oman</t>
    </r>
    <r>
      <rPr>
        <vertAlign val="superscript"/>
        <sz val="9"/>
        <rFont val="Arial"/>
        <family val="2"/>
      </rPr>
      <t> (2)</t>
    </r>
  </si>
  <si>
    <r>
      <t>Yamal LNG</t>
    </r>
    <r>
      <rPr>
        <vertAlign val="superscript"/>
        <sz val="9"/>
        <rFont val="Arial"/>
        <family val="2"/>
      </rPr>
      <t> (3)</t>
    </r>
  </si>
  <si>
    <t>(2) Includes both Oman LNG &amp; Qalhat LNG.</t>
  </si>
  <si>
    <t>(3) Including TotalEnergies' stake in Novatek.</t>
  </si>
  <si>
    <t>In development</t>
  </si>
  <si>
    <t>(MW)</t>
  </si>
  <si>
    <t>CCGT Landivisiau (France)</t>
  </si>
  <si>
    <t>Normandy refinery cogeneration unit (France)</t>
  </si>
  <si>
    <t>CCGT Marchienne (Belgium)</t>
  </si>
  <si>
    <t>Anvers refinerfy cogeneration unit (Belgium)</t>
  </si>
  <si>
    <t>Renewable diesel and ETBE</t>
  </si>
  <si>
    <t>(1) Capacity at the end of the year. Share of TotalErg until January 2018 and of Wepec until June 2019. Results for refineries in Africa and Italy (until January 2018) are reported in the Marketing &amp; Services segment.</t>
  </si>
  <si>
    <r>
      <rPr>
        <sz val="8"/>
        <color theme="1"/>
        <rFont val="Krungthep"/>
        <family val="2"/>
      </rPr>
      <t>﻿</t>
    </r>
    <r>
      <rPr>
        <sz val="8"/>
        <color theme="1"/>
        <rFont val="Arial"/>
        <family val="2"/>
      </rPr>
      <t>(1) Including 50% of Baystar in the United States.</t>
    </r>
  </si>
  <si>
    <t>(2) Atotech sale completed on January, 31 2017.</t>
  </si>
  <si>
    <t>(1) Atotech sale completed on January, 31 2017.</t>
  </si>
  <si>
    <t>(5) DACF = debt adjusted cash flow. The operating cash flow before working capital changes w/o financial charges of the segment is defined as cash flow from operating activities before changes in working capital at replacement cost, without financial charges, except those related to leases.</t>
  </si>
  <si>
    <r>
      <t>Italy</t>
    </r>
    <r>
      <rPr>
        <vertAlign val="superscript"/>
        <sz val="9"/>
        <rFont val="Arial"/>
        <family val="2"/>
      </rPr>
      <t xml:space="preserve"> </t>
    </r>
  </si>
  <si>
    <t>Caribbean Islands</t>
  </si>
  <si>
    <t>East Asia</t>
  </si>
  <si>
    <t xml:space="preserve">Caribbean Islands </t>
  </si>
  <si>
    <t>EV CHARGE POINTS</t>
  </si>
  <si>
    <t>Net income (TotalEnergies share)</t>
  </si>
  <si>
    <r>
      <t>Adjusted net income (TotalEnergies share)</t>
    </r>
    <r>
      <rPr>
        <b/>
        <vertAlign val="superscript"/>
        <sz val="9"/>
        <rFont val="Arial"/>
        <family val="2"/>
      </rPr>
      <t>(1)</t>
    </r>
  </si>
  <si>
    <r>
      <rPr>
        <sz val="8"/>
        <color theme="1"/>
        <rFont val="Noteworthy Bold"/>
        <family val="2"/>
      </rPr>
      <t>﻿</t>
    </r>
    <r>
      <rPr>
        <sz val="8"/>
        <color theme="1"/>
        <rFont val="Arial"/>
        <family val="2"/>
      </rPr>
      <t>(1) Adjusted results are defined as income using replacement cost, adjusted for special items, excluding the impact of fair value changes.</t>
    </r>
  </si>
  <si>
    <r>
      <t xml:space="preserve">(1) </t>
    </r>
    <r>
      <rPr>
        <sz val="8"/>
        <color theme="1"/>
        <rFont val="Noteworthy Bold"/>
        <family val="2"/>
      </rPr>
      <t>Since 2019, the European refining indicator used by the Company is the VCM, which replaced the European Refining Margin Indicator (ERMI).</t>
    </r>
  </si>
  <si>
    <r>
      <t>1</t>
    </r>
    <r>
      <rPr>
        <b/>
        <vertAlign val="superscript"/>
        <sz val="10"/>
        <color rgb="FF3876AF"/>
        <rFont val="Arial"/>
        <family val="2"/>
      </rPr>
      <t>st</t>
    </r>
  </si>
  <si>
    <r>
      <t>2</t>
    </r>
    <r>
      <rPr>
        <b/>
        <vertAlign val="superscript"/>
        <sz val="10"/>
        <color rgb="FF3876AF"/>
        <rFont val="Arial"/>
        <family val="2"/>
      </rPr>
      <t>nd</t>
    </r>
  </si>
  <si>
    <r>
      <t>3</t>
    </r>
    <r>
      <rPr>
        <b/>
        <vertAlign val="superscript"/>
        <sz val="10"/>
        <color rgb="FF3876AF"/>
        <rFont val="Arial"/>
        <family val="2"/>
      </rPr>
      <t>rd</t>
    </r>
  </si>
  <si>
    <r>
      <t>4</t>
    </r>
    <r>
      <rPr>
        <b/>
        <vertAlign val="superscript"/>
        <sz val="10"/>
        <color rgb="FF3876AF"/>
        <rFont val="Arial"/>
        <family val="2"/>
      </rPr>
      <t>th</t>
    </r>
  </si>
  <si>
    <r>
      <t>Adjusted operating income from business segments</t>
    </r>
    <r>
      <rPr>
        <b/>
        <vertAlign val="superscript"/>
        <sz val="9"/>
        <rFont val="Arial"/>
        <family val="2"/>
      </rPr>
      <t>(1)</t>
    </r>
  </si>
  <si>
    <t>﻿(1) Adjusted results are defined as income using replacement cost, adjusted for special items, excluding the impact of fair value changes.</t>
  </si>
  <si>
    <t>Net-debt-to-equity ratio (as of end of period)</t>
  </si>
  <si>
    <t>Non publiée en 2020 - Comm fi - il s'agit du "Net-debt-to-equity ratio (as of end of period) ; inclusding Leases"</t>
  </si>
  <si>
    <t>(2)  In 2020, the effect generated by the grant of TotalEnergies performance shares and by the capital increase reserved for employees (19,007,836 shares) is anti-dilutive. In accordance 
with IAS 33, the weighted-average number of diluted shares is therefore equal to the weighted-average number of shares.</t>
  </si>
  <si>
    <r>
      <t>TOTAL AVERAGE LIQUIDS PRICE ($/b)</t>
    </r>
    <r>
      <rPr>
        <b/>
        <vertAlign val="superscript"/>
        <sz val="9"/>
        <rFont val="Arial"/>
        <family val="2"/>
      </rPr>
      <t> (3)</t>
    </r>
  </si>
  <si>
    <t>TOTAL AVERAGE GAS PRICE ($/MBtu)</t>
  </si>
  <si>
    <t xml:space="preserve">(1) Since 2019, the European refining indicator used by the Company is the VCM, which replaced the European Refining Margin Indicator (ERMI).
</t>
  </si>
  <si>
    <t>TotalEnergies share</t>
  </si>
  <si>
    <r>
      <t>Adjusted net income TotalEnergies share</t>
    </r>
    <r>
      <rPr>
        <b/>
        <vertAlign val="superscript"/>
        <sz val="9"/>
        <rFont val="Arial"/>
        <family val="2"/>
      </rPr>
      <t>(1)</t>
    </r>
  </si>
  <si>
    <t>(2) Based on the fully-diluted weighted-average number of common shares outstanding during the period</t>
  </si>
  <si>
    <t>TOTAL</t>
  </si>
  <si>
    <t>Year 2021</t>
  </si>
  <si>
    <t>TOTAL NON-CURRENT ASSETS</t>
  </si>
  <si>
    <t>TOTAL CURRENT ASSETS</t>
  </si>
  <si>
    <t>TOTAL ASSETS</t>
  </si>
  <si>
    <t>TOTAL SHAREHOLDER’S EQUITY – TOTALENERGIES SHARE</t>
  </si>
  <si>
    <t>TOTAL SHAREHOLDER’S EQUITY </t>
  </si>
  <si>
    <t>TOTAL NON-CURRENT LIABILITIES</t>
  </si>
  <si>
    <t>TOTAL CURRENT LIABILITIES</t>
  </si>
  <si>
    <t>TOTAL LIABILITIES</t>
  </si>
  <si>
    <t>TOTAL EXPLORATION &amp; PRODUCTION PROPERTIES</t>
  </si>
  <si>
    <t>OTHER</t>
  </si>
  <si>
    <r>
      <t>TOTAL</t>
    </r>
    <r>
      <rPr>
        <b/>
        <vertAlign val="superscript"/>
        <sz val="9"/>
        <color rgb="FF3876AF"/>
        <rFont val="Arial"/>
        <family val="2"/>
      </rPr>
      <t> (1)</t>
    </r>
  </si>
  <si>
    <t>2027 and beyond</t>
  </si>
  <si>
    <t>Shareholders’
equity
TotalEnergies share</t>
  </si>
  <si>
    <r>
      <t>Sales of treasury shares</t>
    </r>
    <r>
      <rPr>
        <vertAlign val="superscript"/>
        <sz val="9"/>
        <rFont val="Arial"/>
        <family val="2"/>
      </rPr>
      <t> (1)</t>
    </r>
  </si>
  <si>
    <t>Other operations with minority interests</t>
  </si>
  <si>
    <t>AS OF DECEMBER 31, 2017</t>
  </si>
  <si>
    <t>AS OF DECEMBER 31, 2018</t>
  </si>
  <si>
    <t>AS OF DECEMBER 31, 2019</t>
  </si>
  <si>
    <t>AS OF DECEMBER 31, 2020</t>
  </si>
  <si>
    <t>Net income 2021</t>
  </si>
  <si>
    <t>AS OF DECEMBER 31, 2021</t>
  </si>
  <si>
    <r>
      <rPr>
        <sz val="8"/>
        <color theme="1"/>
        <rFont val="Krungthep"/>
        <family val="2"/>
      </rPr>
      <t>﻿</t>
    </r>
    <r>
      <rPr>
        <sz val="8"/>
        <color theme="1"/>
        <rFont val="Arial"/>
        <family val="2"/>
      </rPr>
      <t>(1) Treasury shares related to the performance share grants.</t>
    </r>
  </si>
  <si>
    <r>
      <t>NET-DEBT-TO-EQUITY RATIO EXCLUDING LEASES</t>
    </r>
    <r>
      <rPr>
        <b/>
        <vertAlign val="superscript"/>
        <sz val="9"/>
        <color rgb="FF3876AF"/>
        <rFont val="Arial"/>
        <family val="2"/>
      </rPr>
      <t>(1)</t>
    </r>
  </si>
  <si>
    <t>(1) Excluding leases receivables and leases debts.</t>
  </si>
  <si>
    <t>TOTAL CAPITAL EMPLOYED</t>
  </si>
  <si>
    <t>TotalEnergies</t>
  </si>
  <si>
    <r>
      <t>(1) At replacement cost (excluding after-tax inventory effect). Average Capital Employed = (Capital Employed beginning of the year + Capital Employed end of the year)</t>
    </r>
    <r>
      <rPr>
        <sz val="8"/>
        <color theme="1"/>
        <rFont val="Arial"/>
        <family val="2"/>
      </rPr>
      <t>/</t>
    </r>
    <r>
      <rPr>
        <sz val="8"/>
        <color theme="1"/>
        <rFont val="Arial"/>
        <family val="2"/>
      </rPr>
      <t xml:space="preserve">2.
</t>
    </r>
  </si>
  <si>
    <t>CASH FLOW FROM OPERATING ACTIVITIES</t>
  </si>
  <si>
    <t>TOTAL EXPENDITURES</t>
  </si>
  <si>
    <t>TOTAL DIVESTMENTS</t>
  </si>
  <si>
    <t>CASH FLOW USED IN INVESTING ACTIVITIES</t>
  </si>
  <si>
    <t>Cash dividend paid:</t>
  </si>
  <si>
    <t>– Parent company’s shareholders</t>
  </si>
  <si>
    <t>– Minority shareholders</t>
  </si>
  <si>
    <t>Other transactions with non controlling interest</t>
  </si>
  <si>
    <t>(Increase) decrease in current borrowings</t>
  </si>
  <si>
    <t>(Increase) decrease in current financial assets and liabilities</t>
  </si>
  <si>
    <t>CASH FLOW USED IN FINANCING ACTIVITIES</t>
  </si>
  <si>
    <t>NET INCREASE (DECREASE) IN CASH AND CASH EQUIVALENTS</t>
  </si>
  <si>
    <t>CASH AND CASH EQUIVALENTS AT THE END OF THE PERIOD</t>
  </si>
  <si>
    <t>﻿Exploration &amp; Production</t>
  </si>
  <si>
    <r>
      <rPr>
        <vertAlign val="superscript"/>
        <sz val="8"/>
        <color theme="1"/>
        <rFont val="Arial"/>
        <family val="2"/>
      </rPr>
      <t xml:space="preserve">(1) </t>
    </r>
    <r>
      <rPr>
        <sz val="8"/>
        <color theme="1"/>
        <rFont val="Arial"/>
        <family val="2"/>
      </rPr>
      <t>Organic investments = net investments, excluding acquisitions, divestments and other operations with non-controlling interests.</t>
    </r>
  </si>
  <si>
    <r>
      <t>Fully-diluted weighted-average number of shares</t>
    </r>
    <r>
      <rPr>
        <vertAlign val="superscript"/>
        <sz val="9"/>
        <rFont val="Arial"/>
        <family val="2"/>
      </rPr>
      <t> (1)</t>
    </r>
  </si>
  <si>
    <r>
      <t>Fully-diluted number of shares (as of December 31)</t>
    </r>
    <r>
      <rPr>
        <vertAlign val="superscript"/>
        <sz val="9"/>
        <rFont val="Arial"/>
        <family val="2"/>
      </rPr>
      <t> (1)</t>
    </r>
  </si>
  <si>
    <r>
      <t>Adjusted fully-diluted earnings per share ($)</t>
    </r>
    <r>
      <rPr>
        <vertAlign val="superscript"/>
        <sz val="9"/>
        <rFont val="Arial"/>
        <family val="2"/>
      </rPr>
      <t> (2)</t>
    </r>
  </si>
  <si>
    <r>
      <t xml:space="preserve">Number of employees </t>
    </r>
    <r>
      <rPr>
        <b/>
        <vertAlign val="superscript"/>
        <sz val="9"/>
        <rFont val="Arial"/>
        <family val="2"/>
      </rPr>
      <t>(1)</t>
    </r>
  </si>
  <si>
    <r>
      <t xml:space="preserve">Liquids </t>
    </r>
    <r>
      <rPr>
        <i/>
        <sz val="8"/>
        <rFont val="Arial"/>
        <family val="2"/>
      </rPr>
      <t>(Kb/d)</t>
    </r>
  </si>
  <si>
    <r>
      <t>7,309</t>
    </r>
    <r>
      <rPr>
        <vertAlign val="superscript"/>
        <sz val="9"/>
        <rFont val="Arial"/>
        <family val="2"/>
      </rPr>
      <t>(1)</t>
    </r>
  </si>
  <si>
    <r>
      <t>Liquids</t>
    </r>
    <r>
      <rPr>
        <i/>
        <sz val="8"/>
        <rFont val="Arial"/>
        <family val="2"/>
      </rPr>
      <t xml:space="preserve"> (Mb)</t>
    </r>
  </si>
  <si>
    <t>737(1)</t>
  </si>
  <si>
    <t>EUROPE PRODUCTION</t>
  </si>
  <si>
    <r>
      <rPr>
        <i/>
        <sz val="8"/>
        <rFont val="Arial"/>
        <family val="2"/>
      </rPr>
      <t>(in million</t>
    </r>
    <r>
      <rPr>
        <sz val="10"/>
        <rFont val="Arial"/>
        <family val="2"/>
      </rPr>
      <t xml:space="preserve"> </t>
    </r>
    <r>
      <rPr>
        <sz val="10"/>
        <rFont val="Arial Italic"/>
      </rPr>
      <t>dollars</t>
    </r>
    <r>
      <rPr>
        <i/>
        <sz val="10"/>
        <rFont val="Arial Italic"/>
        <family val="2"/>
      </rPr>
      <t xml:space="preserve">, </t>
    </r>
    <r>
      <rPr>
        <i/>
        <sz val="10"/>
        <rFont val="Arial"/>
        <family val="2"/>
      </rPr>
      <t>except percent)</t>
    </r>
  </si>
  <si>
    <r>
      <rPr>
        <i/>
        <sz val="8"/>
        <rFont val="Arial"/>
        <family val="2"/>
      </rPr>
      <t xml:space="preserve">(in million </t>
    </r>
    <r>
      <rPr>
        <sz val="10"/>
        <rFont val="Arial Italic"/>
      </rPr>
      <t>dollars</t>
    </r>
    <r>
      <rPr>
        <i/>
        <sz val="10"/>
        <rFont val="Arial"/>
        <family val="2"/>
      </rPr>
      <t xml:space="preserve"> except percent)</t>
    </r>
  </si>
  <si>
    <t xml:space="preserve">Republic of the Congo </t>
  </si>
  <si>
    <t>﻿Europe</t>
  </si>
  <si>
    <t xml:space="preserve">Pipeline(s) </t>
  </si>
  <si>
    <t xml:space="preserve">Origin </t>
  </si>
  <si>
    <t xml:space="preserve">Destination </t>
  </si>
  <si>
    <t xml:space="preserve">(%) interest </t>
  </si>
  <si>
    <t xml:space="preserve">Operator </t>
  </si>
  <si>
    <t xml:space="preserve">Liquids </t>
  </si>
  <si>
    <t xml:space="preserve">Gas </t>
  </si>
  <si>
    <t xml:space="preserve">Nigeria </t>
  </si>
  <si>
    <t xml:space="preserve">Rumuji </t>
  </si>
  <si>
    <t xml:space="preserve">NOPL </t>
  </si>
  <si>
    <t xml:space="preserve">Argentina </t>
  </si>
  <si>
    <t xml:space="preserve">TGM </t>
  </si>
  <si>
    <t xml:space="preserve">Aldea Brasilera </t>
  </si>
  <si>
    <t>Paso de Loas Libres</t>
  </si>
  <si>
    <t xml:space="preserve">(Entre Rios) </t>
  </si>
  <si>
    <t>(Argentina--Brazil border)</t>
  </si>
  <si>
    <t>Paso de Los Libres</t>
  </si>
  <si>
    <t>Uruguayana (Brazil)</t>
  </si>
  <si>
    <t xml:space="preserve">(Argentina--Brazil borber) </t>
  </si>
  <si>
    <t>Fairview, Roma, Scotia,</t>
  </si>
  <si>
    <t>Arcadia</t>
  </si>
  <si>
    <t>BTC</t>
  </si>
  <si>
    <t>Lille-Frigg, Froy</t>
  </si>
  <si>
    <t xml:space="preserve">Heimdal to Brae Condensate Line </t>
  </si>
  <si>
    <t xml:space="preserve">Heimdal </t>
  </si>
  <si>
    <t xml:space="preserve">Brae </t>
  </si>
  <si>
    <t xml:space="preserve">Kvitebjorn Pipeline </t>
  </si>
  <si>
    <t xml:space="preserve">Kvitebjorn </t>
  </si>
  <si>
    <t xml:space="preserve">Norpipe Oil </t>
  </si>
  <si>
    <t xml:space="preserve">Ekofisk Treatment Center </t>
  </si>
  <si>
    <t xml:space="preserve">Oseberg Transport System </t>
  </si>
  <si>
    <t xml:space="preserve">Sture </t>
  </si>
  <si>
    <t xml:space="preserve">Troll B and C </t>
  </si>
  <si>
    <t xml:space="preserve">Netherlands </t>
  </si>
  <si>
    <t xml:space="preserve">United Kingdom </t>
  </si>
  <si>
    <t xml:space="preserve">Alwyn Liquid Export Line </t>
  </si>
  <si>
    <t xml:space="preserve">Bruce Liquid Export Line </t>
  </si>
  <si>
    <t>Graben Area Export Line (GAEL) Northen Spur</t>
  </si>
  <si>
    <t xml:space="preserve">Graben Area Export Line (GAEL)  Southern Spur </t>
  </si>
  <si>
    <t>SEAL to Interconnector link (SILK)</t>
  </si>
  <si>
    <t xml:space="preserve">Interconnector </t>
  </si>
  <si>
    <t xml:space="preserve">Dolphin </t>
  </si>
  <si>
    <r>
      <t>Technical costs </t>
    </r>
    <r>
      <rPr>
        <vertAlign val="superscript"/>
        <sz val="9"/>
        <rFont val="Arial"/>
        <family val="2"/>
      </rPr>
      <t>(3) (4)</t>
    </r>
  </si>
  <si>
    <r>
      <t>Reserve replacement costs </t>
    </r>
    <r>
      <rPr>
        <vertAlign val="superscript"/>
        <sz val="9"/>
        <rFont val="Arial"/>
        <family val="2"/>
      </rPr>
      <t>(2)</t>
    </r>
  </si>
  <si>
    <r>
      <t>Finding costs </t>
    </r>
    <r>
      <rPr>
        <vertAlign val="superscript"/>
        <sz val="9"/>
        <rFont val="Arial"/>
        <family val="2"/>
      </rPr>
      <t>(1)</t>
    </r>
  </si>
  <si>
    <t>2019-2021</t>
  </si>
  <si>
    <t>December 31, 2021 – Brent at 69.23  $/b</t>
  </si>
  <si>
    <t>December 31, 2021 – Brent at 69.23 $/b</t>
  </si>
  <si>
    <t>Acquisitions of minerals in place</t>
  </si>
  <si>
    <r>
      <rPr>
        <sz val="9"/>
        <rFont val="Arial"/>
        <family val="2"/>
      </rPr>
      <t>Year-end euro/dollar</t>
    </r>
    <r>
      <rPr>
        <i/>
        <sz val="9"/>
        <rFont val="Arial"/>
        <family val="2"/>
      </rPr>
      <t xml:space="preserve"> (€/$)</t>
    </r>
  </si>
  <si>
    <r>
      <rPr>
        <sz val="9"/>
        <rFont val="Arial"/>
        <family val="2"/>
      </rPr>
      <t>Average euro/dollar</t>
    </r>
    <r>
      <rPr>
        <i/>
        <sz val="9"/>
        <rFont val="Arial"/>
        <family val="2"/>
      </rPr>
      <t xml:space="preserve"> (€/$)</t>
    </r>
  </si>
  <si>
    <r>
      <rPr>
        <sz val="9"/>
        <rFont val="Arial"/>
        <family val="2"/>
      </rPr>
      <t xml:space="preserve">Year-end Brent price </t>
    </r>
    <r>
      <rPr>
        <i/>
        <sz val="9"/>
        <rFont val="Arial"/>
        <family val="2"/>
      </rPr>
      <t>($/b)</t>
    </r>
  </si>
  <si>
    <r>
      <rPr>
        <sz val="9"/>
        <rFont val="Arial"/>
        <family val="2"/>
      </rPr>
      <t>Average Brent price</t>
    </r>
    <r>
      <rPr>
        <i/>
        <sz val="9"/>
        <rFont val="Arial"/>
        <family val="2"/>
      </rPr>
      <t xml:space="preserve"> ($/b)</t>
    </r>
  </si>
  <si>
    <r>
      <rPr>
        <sz val="9"/>
        <rFont val="Arial"/>
        <family val="2"/>
      </rPr>
      <t>Variable Cost Margin-Refining Europe, VCM</t>
    </r>
    <r>
      <rPr>
        <i/>
        <sz val="9"/>
        <rFont val="Arial"/>
        <family val="2"/>
      </rPr>
      <t xml:space="preserve"> ($/t)</t>
    </r>
    <r>
      <rPr>
        <i/>
        <vertAlign val="superscript"/>
        <sz val="9"/>
        <rFont val="Arial"/>
        <family val="2"/>
      </rPr>
      <t>(1)</t>
    </r>
  </si>
  <si>
    <r>
      <t>Share buybacks (</t>
    </r>
    <r>
      <rPr>
        <i/>
        <sz val="9"/>
        <rFont val="Arial"/>
        <family val="2"/>
      </rPr>
      <t>$ bn)</t>
    </r>
  </si>
  <si>
    <r>
      <t xml:space="preserve">Share buybacks </t>
    </r>
    <r>
      <rPr>
        <i/>
        <sz val="9"/>
        <rFont val="Arial"/>
        <family val="2"/>
      </rPr>
      <t>($ bn)</t>
    </r>
  </si>
  <si>
    <r>
      <t xml:space="preserve">Adjusted fully diluted earnings per share </t>
    </r>
    <r>
      <rPr>
        <i/>
        <sz val="9"/>
        <rFont val="Arial"/>
        <family val="2"/>
      </rPr>
      <t>($)</t>
    </r>
    <r>
      <rPr>
        <vertAlign val="superscript"/>
        <sz val="9"/>
        <rFont val="Arial"/>
        <family val="2"/>
      </rPr>
      <t>(1)</t>
    </r>
  </si>
  <si>
    <r>
      <t xml:space="preserve">Average euro-dollar </t>
    </r>
    <r>
      <rPr>
        <i/>
        <sz val="9"/>
        <rFont val="Arial"/>
        <family val="2"/>
      </rPr>
      <t>($/€)</t>
    </r>
  </si>
  <si>
    <r>
      <t xml:space="preserve">Brent price </t>
    </r>
    <r>
      <rPr>
        <i/>
        <sz val="9"/>
        <rFont val="Arial"/>
        <family val="2"/>
      </rPr>
      <t>($/b)</t>
    </r>
  </si>
  <si>
    <r>
      <t xml:space="preserve">Variable Cost Margin-Refining Europe, VCM </t>
    </r>
    <r>
      <rPr>
        <i/>
        <sz val="9"/>
        <rFont val="Arial"/>
        <family val="2"/>
      </rPr>
      <t>($/t)</t>
    </r>
    <r>
      <rPr>
        <i/>
        <vertAlign val="superscript"/>
        <sz val="9"/>
        <rFont val="Arial"/>
        <family val="2"/>
      </rPr>
      <t>(</t>
    </r>
    <r>
      <rPr>
        <vertAlign val="superscript"/>
        <sz val="9"/>
        <rFont val="Arial"/>
        <family val="2"/>
      </rPr>
      <t>1)</t>
    </r>
  </si>
  <si>
    <r>
      <t xml:space="preserve">TOTAL AVERAGE LIQUIDS PRICE </t>
    </r>
    <r>
      <rPr>
        <b/>
        <i/>
        <sz val="9"/>
        <color rgb="FF285AFF"/>
        <rFont val="Arial"/>
        <family val="2"/>
      </rPr>
      <t>($/b)</t>
    </r>
    <r>
      <rPr>
        <b/>
        <vertAlign val="superscript"/>
        <sz val="9"/>
        <rFont val="Arial"/>
        <family val="2"/>
      </rPr>
      <t> (3)</t>
    </r>
  </si>
  <si>
    <r>
      <t xml:space="preserve">TOTAL AVERAGE GAS PRICE </t>
    </r>
    <r>
      <rPr>
        <b/>
        <i/>
        <sz val="9"/>
        <color rgb="FF285AFF"/>
        <rFont val="Arial"/>
        <family val="2"/>
      </rPr>
      <t>($/MBtu)</t>
    </r>
  </si>
  <si>
    <r>
      <t xml:space="preserve">(in million </t>
    </r>
    <r>
      <rPr>
        <sz val="10"/>
        <rFont val="Arial Italic"/>
      </rPr>
      <t>dollars</t>
    </r>
    <r>
      <rPr>
        <i/>
        <sz val="10"/>
        <rFont val="Arial Italic"/>
        <family val="2"/>
      </rPr>
      <t>,</t>
    </r>
    <r>
      <rPr>
        <i/>
        <sz val="10"/>
        <rFont val="Arial"/>
        <family val="2"/>
      </rPr>
      <t xml:space="preserve"> except percent)</t>
    </r>
  </si>
  <si>
    <t>Sales of minerals in place</t>
  </si>
  <si>
    <t>Consolidated subsidaries and equity affiliates*</t>
  </si>
  <si>
    <t>* There are no bitumen reserves for equity affiliates.</t>
  </si>
  <si>
    <r>
      <t>Undeveloped acreage</t>
    </r>
    <r>
      <rPr>
        <b/>
        <vertAlign val="superscript"/>
        <sz val="10"/>
        <rFont val="Arial"/>
        <family val="2"/>
      </rPr>
      <t>(1)</t>
    </r>
  </si>
  <si>
    <r>
      <t>Net 
productive 
wells</t>
    </r>
    <r>
      <rPr>
        <b/>
        <vertAlign val="superscript"/>
        <sz val="10"/>
        <rFont val="Arial"/>
        <family val="2"/>
      </rPr>
      <t>(1)</t>
    </r>
  </si>
  <si>
    <r>
      <t>Development</t>
    </r>
    <r>
      <rPr>
        <b/>
        <vertAlign val="superscript"/>
        <sz val="9"/>
        <rFont val="Arial"/>
        <family val="2"/>
      </rPr>
      <t>(5)</t>
    </r>
  </si>
  <si>
    <t>(1) Net wells equal the sum of the TotalEnergies' equity interests in gross wells.</t>
  </si>
  <si>
    <r>
      <t xml:space="preserve"> Net dry
wells drilled</t>
    </r>
    <r>
      <rPr>
        <b/>
        <vertAlign val="superscript"/>
        <sz val="10"/>
        <color rgb="FF32C8C8"/>
        <rFont val="Arial"/>
        <family val="2"/>
      </rPr>
      <t>(1)(3)</t>
    </r>
  </si>
  <si>
    <r>
      <t>Total net
wells drilled</t>
    </r>
    <r>
      <rPr>
        <b/>
        <vertAlign val="superscript"/>
        <sz val="10"/>
        <color rgb="FF32C8C8"/>
        <rFont val="Arial"/>
        <family val="2"/>
      </rPr>
      <t>(1)(3)</t>
    </r>
  </si>
  <si>
    <r>
      <t>Net</t>
    </r>
    <r>
      <rPr>
        <b/>
        <vertAlign val="superscript"/>
        <sz val="10"/>
        <rFont val="Arial"/>
        <family val="2"/>
      </rPr>
      <t>(1)</t>
    </r>
  </si>
  <si>
    <t>(1) Net wells equal the sum of the TotalEnergies' equity interests in gross wells. Includes wells for which surface facilities permitting production have not yet been constructed. Such wells are also reported in the table “Number of net productive and dry wells drilled,” above, for the year in which they were drilled.</t>
  </si>
  <si>
    <t>(3) Including adjustment items applicable to ASC 932 perimeter, amounting to a net charge of $1,238 million before tax and $703 million after tax, essentially related to asset impairments.</t>
  </si>
  <si>
    <t>(4) Including adjustment items applicable to ASC 932 perimeter, amounting to a net charge of $899 million before tax and $392 million after tax, essentially related to asset impairments.</t>
  </si>
  <si>
    <t>(3)  Including adjustment items applicable to ASC 932 perimeter, amounting to a net charge of $771 million before tax and $763 million after tax, essentially related to asset impairments.</t>
  </si>
  <si>
    <t>As of December 31, 2021</t>
  </si>
  <si>
    <t>Capitalized costs represent the amount of capitalized proved and unproved property costs, including support equipment and facilities, along with the related accumulated depreciation, depletion and amortization.The following tables do not include capitalized costs related to oil and gas transportation and LNG liquefaction and transportation activities.</t>
  </si>
  <si>
    <t>December 31, 2021</t>
  </si>
  <si>
    <t>Purchases of minerals in place</t>
  </si>
  <si>
    <r>
      <t xml:space="preserve">Solar </t>
    </r>
    <r>
      <rPr>
        <i/>
        <sz val="9"/>
        <color theme="1"/>
        <rFont val="Arial"/>
        <family val="2"/>
      </rPr>
      <t>(GW)</t>
    </r>
  </si>
  <si>
    <r>
      <t xml:space="preserve">Wind </t>
    </r>
    <r>
      <rPr>
        <i/>
        <sz val="9"/>
        <color theme="1"/>
        <rFont val="Arial"/>
        <family val="2"/>
      </rPr>
      <t>(GW)</t>
    </r>
  </si>
  <si>
    <r>
      <t xml:space="preserve">Combined-cycle gas power plants – Rest of the world (Taweelah, UAE) </t>
    </r>
    <r>
      <rPr>
        <i/>
        <sz val="9"/>
        <rFont val="Arial"/>
        <family val="2"/>
      </rPr>
      <t>(GW)</t>
    </r>
  </si>
  <si>
    <r>
      <t xml:space="preserve">Clients power - BtB and BtC </t>
    </r>
    <r>
      <rPr>
        <i/>
        <sz val="9"/>
        <rFont val="Arial"/>
        <family val="2"/>
      </rPr>
      <t>(millions)</t>
    </r>
    <r>
      <rPr>
        <sz val="9"/>
        <rFont val="Arial"/>
        <family val="2"/>
      </rPr>
      <t xml:space="preserve"> </t>
    </r>
    <r>
      <rPr>
        <vertAlign val="superscript"/>
        <sz val="9"/>
        <rFont val="Arial"/>
        <family val="2"/>
      </rPr>
      <t>(1)</t>
    </r>
  </si>
  <si>
    <r>
      <t xml:space="preserve">Clients gas - BtB and BtC </t>
    </r>
    <r>
      <rPr>
        <i/>
        <sz val="9"/>
        <rFont val="Arial"/>
        <family val="2"/>
      </rPr>
      <t>(millions)</t>
    </r>
    <r>
      <rPr>
        <sz val="9"/>
        <rFont val="Arial"/>
        <family val="2"/>
      </rPr>
      <t xml:space="preserve"> </t>
    </r>
    <r>
      <rPr>
        <vertAlign val="superscript"/>
        <sz val="9"/>
        <rFont val="Arial"/>
        <family val="2"/>
      </rPr>
      <t>(1)</t>
    </r>
  </si>
  <si>
    <r>
      <t xml:space="preserve">Sales power - BtB and BtC </t>
    </r>
    <r>
      <rPr>
        <i/>
        <sz val="9"/>
        <rFont val="Arial"/>
        <family val="2"/>
      </rPr>
      <t>(TWh)</t>
    </r>
  </si>
  <si>
    <r>
      <t xml:space="preserve">Sales gas - BtB and BtC </t>
    </r>
    <r>
      <rPr>
        <i/>
        <sz val="9"/>
        <rFont val="Arial"/>
        <family val="2"/>
      </rPr>
      <t>(TWh)</t>
    </r>
  </si>
  <si>
    <t>(1) Company share, excluding trading. The Company’s equity production may be sold by TotalEnergies or by the joint-ventures.</t>
  </si>
  <si>
    <r>
      <t xml:space="preserve">Renewable power generation capacities </t>
    </r>
    <r>
      <rPr>
        <b/>
        <vertAlign val="superscript"/>
        <sz val="10"/>
        <rFont val="Arial"/>
        <family val="2"/>
      </rPr>
      <t>(1)</t>
    </r>
  </si>
  <si>
    <t>RENEWABLE POWER GENERATION CAPACITIES</t>
  </si>
  <si>
    <t>(in millions of BtB and BtC sites)</t>
  </si>
  <si>
    <r>
      <t xml:space="preserve">E&amp;P </t>
    </r>
    <r>
      <rPr>
        <i/>
        <sz val="9"/>
        <color rgb="FFFF0000"/>
        <rFont val="Arial"/>
        <family val="2"/>
      </rPr>
      <t>(kboe/d)</t>
    </r>
  </si>
  <si>
    <r>
      <t xml:space="preserve">Combined production </t>
    </r>
    <r>
      <rPr>
        <i/>
        <sz val="9"/>
        <color rgb="FF32C8C8"/>
        <rFont val="Arial Bold"/>
      </rPr>
      <t>(Kboe/d)</t>
    </r>
  </si>
  <si>
    <r>
      <t xml:space="preserve">Hydrocarbon Reserves </t>
    </r>
    <r>
      <rPr>
        <i/>
        <sz val="9"/>
        <color rgb="FF32C8C8"/>
        <rFont val="Arial"/>
        <family val="2"/>
      </rPr>
      <t>(Mboe)</t>
    </r>
  </si>
  <si>
    <r>
      <t xml:space="preserve">COMBINED PRODUCTION </t>
    </r>
    <r>
      <rPr>
        <i/>
        <sz val="9"/>
        <color rgb="FF32C8C8"/>
        <rFont val="Arial"/>
        <family val="2"/>
      </rPr>
      <t>(kboe/d)</t>
    </r>
  </si>
  <si>
    <t>KEY OPERATING RATIOS ON PROVED RESERVES - TOTALENERGIES</t>
  </si>
  <si>
    <t>PROVED UNDEVELOPED RESERVES</t>
  </si>
  <si>
    <t>PROVED DEVELOPED RESERVES</t>
  </si>
  <si>
    <t>BALANCE AS OF DECEMBER 31, 2017 – Brent at 54.36 $/b</t>
  </si>
  <si>
    <t>BALANCE AS OF DECEMBER 31, 2018 – Brent at 71.43 $/b</t>
  </si>
  <si>
    <t>BALANCE AS OF DECEMBER 31, 2019 – Brent at 62.74 $/b</t>
  </si>
  <si>
    <t>BALANCE AS OF DECEMBER 31, 2020 – Brent at 41.32 $/b</t>
  </si>
  <si>
    <t>BALANCE AS OF DECEMBER 31, 2021 – Brent at 69.23 $/b</t>
  </si>
  <si>
    <t>BALANCE AS OF DECEMBER 31, 2017 – Brent at 54.36 $/b</t>
  </si>
  <si>
    <t>BALANCE AS OF DECEMBER 31, 2018 – Brent at 71.43 $/b</t>
  </si>
  <si>
    <t>BALANCE AS OF DECEMBER 31, 2019 – Brent at 62.74 $/b</t>
  </si>
  <si>
    <t>BALANCE AS OF DECEMBER 31, 2020 – Brent at 41.32 $/b</t>
  </si>
  <si>
    <t>BALANCE AS OF DECEMBER 31, 2021 – Brent at 69.23 $/b</t>
  </si>
  <si>
    <t>Equity affiliates*</t>
  </si>
  <si>
    <t>PROVED DEVELOPED AND UNDEVELOPED RESERVES</t>
  </si>
  <si>
    <t>AS OF DECEMBER 31, 2017 – Brent at 54.36 $/b</t>
  </si>
  <si>
    <t>AS OF DECEMBER 31, 2018 – Brent at 71.43 $/b</t>
  </si>
  <si>
    <t>AS OF DECEMBER 31, 2019- Brent at 64.74 $/b</t>
  </si>
  <si>
    <t>AS OF DECEMBER 31, 2020- Brent at 41.32 $/b</t>
  </si>
  <si>
    <t>AS OF DECEMBER 31, 2021- Brent at 69.23 $/b</t>
  </si>
  <si>
    <t>BALANCE AS OF DECEMBER 31 , 2018 – Brent at 71.43 $/b</t>
  </si>
  <si>
    <t>AS OF DECEMBER 31, 2019 – Brent at 62.74 $/b</t>
  </si>
  <si>
    <t>AS OF DECEMBER 31, 2020 – Brent at 41.32 $/b</t>
  </si>
  <si>
    <t>AS OF DECEMBER 31, 2021– Brent at 69.23 $/b</t>
  </si>
  <si>
    <t>RESULTS OF OIL AND GAS PRODUCING ACTIVITIES</t>
  </si>
  <si>
    <t>Revenues Non-company sales</t>
  </si>
  <si>
    <t>Revenues company sales</t>
  </si>
  <si>
    <t>TOTAL REVENUES</t>
  </si>
  <si>
    <t>Company’s share of results of oil and gas producing activities</t>
  </si>
  <si>
    <t>The following tables set forth the costs incurred in the company’s oil and gas property acquisition, exploration and development activities, including both capitalized and expensed amounts.
They do not include costs incurred related to oil and gas transportation and LNG liquefaction and transportation activities.</t>
  </si>
  <si>
    <t xml:space="preserve">Comapny's share of costs of property acquisition 
exploration and development </t>
  </si>
  <si>
    <t>TOTAL COST INCURRED</t>
  </si>
  <si>
    <t>NET CAPITALIZED COSTS</t>
  </si>
  <si>
    <t>Company's share of net capitalized costs</t>
  </si>
  <si>
    <t>STANDARDIZED MEASURE OF DISCOUNTED FUTURE NET CASH FLOWS</t>
  </si>
  <si>
    <t>FUTURE NET CASH FLOWS, AFTER INCOME TAXES</t>
  </si>
  <si>
    <t xml:space="preserve">Company’s share of equity affiliates’ future net 
cash flows as of </t>
  </si>
  <si>
    <t>END OF YEAR</t>
  </si>
  <si>
    <t>CONSOLIDATED SUBSIDIARIES</t>
  </si>
  <si>
    <t>EQUITY AFFILIATES</t>
  </si>
  <si>
    <t>OIL</t>
  </si>
  <si>
    <t>GAS</t>
  </si>
  <si>
    <t>GROSS</t>
  </si>
  <si>
    <r>
      <rPr>
        <b/>
        <sz val="9"/>
        <color rgb="FF32C8C8"/>
        <rFont val="Arial"/>
        <family val="2"/>
      </rPr>
      <t>NET</t>
    </r>
    <r>
      <rPr>
        <b/>
        <vertAlign val="superscript"/>
        <sz val="9"/>
        <color rgb="FF32C8C8"/>
        <rFont val="Arial"/>
        <family val="2"/>
      </rPr>
      <t>(3)</t>
    </r>
  </si>
  <si>
    <t>(3) Net acreage equals the sum of TotalEnergies' equity interests in gross acreage.</t>
  </si>
  <si>
    <t>SUBTOTAL</t>
  </si>
  <si>
    <t xml:space="preserve">SUBTOTAL </t>
  </si>
  <si>
    <t>AFRICA(EXCLUDING NORTH AFRICA)</t>
  </si>
  <si>
    <t>AMERICAS</t>
  </si>
  <si>
    <t>ASIA-PACIFIC</t>
  </si>
  <si>
    <t>EUROPE</t>
  </si>
  <si>
    <t>MIDDLE EAST AND NOTH AFRICA</t>
  </si>
  <si>
    <r>
      <t>1</t>
    </r>
    <r>
      <rPr>
        <b/>
        <vertAlign val="superscript"/>
        <sz val="10"/>
        <rFont val="Arial"/>
        <family val="2"/>
      </rPr>
      <t>st</t>
    </r>
  </si>
  <si>
    <r>
      <t>2</t>
    </r>
    <r>
      <rPr>
        <b/>
        <vertAlign val="superscript"/>
        <sz val="10"/>
        <rFont val="Arial"/>
        <family val="2"/>
      </rPr>
      <t>nd</t>
    </r>
  </si>
  <si>
    <r>
      <t>3</t>
    </r>
    <r>
      <rPr>
        <b/>
        <vertAlign val="superscript"/>
        <sz val="10"/>
        <rFont val="Arial"/>
        <family val="2"/>
      </rPr>
      <t>rd</t>
    </r>
  </si>
  <si>
    <r>
      <t>4</t>
    </r>
    <r>
      <rPr>
        <b/>
        <vertAlign val="superscript"/>
        <sz val="10"/>
        <rFont val="Arial"/>
        <family val="2"/>
      </rPr>
      <t>th</t>
    </r>
  </si>
  <si>
    <t>﻿(1) Adjusted results are defined as income using replacement cost, adjusted for special items, excluding the impact of changes in fair value.</t>
  </si>
  <si>
    <r>
      <t xml:space="preserve">Number of employees by region </t>
    </r>
    <r>
      <rPr>
        <b/>
        <vertAlign val="superscript"/>
        <sz val="9"/>
        <rFont val="Arial"/>
        <family val="2"/>
      </rPr>
      <t>(1)</t>
    </r>
    <r>
      <rPr>
        <b/>
        <sz val="9"/>
        <rFont val="Arial"/>
        <family val="2"/>
      </rPr>
      <t xml:space="preserve"> </t>
    </r>
    <r>
      <rPr>
        <i/>
        <sz val="9"/>
        <rFont val="Arial"/>
        <family val="2"/>
      </rPr>
      <t>(in %)</t>
    </r>
  </si>
  <si>
    <r>
      <t xml:space="preserve">Number of employees by business segment </t>
    </r>
    <r>
      <rPr>
        <b/>
        <vertAlign val="superscript"/>
        <sz val="9"/>
        <rFont val="Arial"/>
        <family val="2"/>
      </rPr>
      <t>(1)</t>
    </r>
    <r>
      <rPr>
        <b/>
        <sz val="9"/>
        <rFont val="Arial"/>
        <family val="2"/>
      </rPr>
      <t xml:space="preserve"> </t>
    </r>
    <r>
      <rPr>
        <i/>
        <sz val="9"/>
        <rFont val="Arial"/>
        <family val="2"/>
      </rPr>
      <t>(in %)</t>
    </r>
  </si>
  <si>
    <t>TOTAL FRANCE</t>
  </si>
  <si>
    <t>TOTAL REST OF EUROPE</t>
  </si>
  <si>
    <t>TOTAL UNITED STATES</t>
  </si>
  <si>
    <t>TOTAL AFRICA</t>
  </si>
  <si>
    <t>TOTAL ASIA</t>
  </si>
  <si>
    <t>WORLDWIDE CRUDE DISTILLATION</t>
  </si>
  <si>
    <t>AVERAGE</t>
  </si>
  <si>
    <r>
      <t>Monomers</t>
    </r>
    <r>
      <rPr>
        <vertAlign val="superscript"/>
        <sz val="9"/>
        <rFont val="Arial"/>
        <family val="2"/>
      </rPr>
      <t> (1)</t>
    </r>
    <r>
      <rPr>
        <sz val="9"/>
        <rFont val="Arial"/>
        <family val="2"/>
      </rPr>
      <t xml:space="preserve"> </t>
    </r>
    <r>
      <rPr>
        <i/>
        <sz val="9"/>
        <rFont val="Arial"/>
        <family val="2"/>
      </rPr>
      <t>(kt)</t>
    </r>
  </si>
  <si>
    <r>
      <t xml:space="preserve">Polymers </t>
    </r>
    <r>
      <rPr>
        <i/>
        <sz val="9"/>
        <rFont val="Arial"/>
        <family val="2"/>
      </rPr>
      <t>(kt)</t>
    </r>
  </si>
  <si>
    <t>TOTAL EUROPE</t>
  </si>
  <si>
    <t>TOTAL AMERICAS</t>
  </si>
  <si>
    <t>TOTAL MIDDLE EAST</t>
  </si>
  <si>
    <t>TOTAL ASIA-PACIFIC</t>
  </si>
  <si>
    <t>TOTAL WORLDWIDE</t>
  </si>
  <si>
    <t>(3) Organic investments = net investments excluding acquisitions, asset sales and other operations with non-controlling interests.</t>
  </si>
  <si>
    <t>(1) Excludes trading and bulk refining sales.</t>
  </si>
  <si>
    <t>A compléter</t>
  </si>
  <si>
    <r>
      <t>AS 24 network (for heavy-duty vehicles)</t>
    </r>
    <r>
      <rPr>
        <b/>
        <vertAlign val="superscript"/>
        <sz val="9"/>
        <rFont val="Arial"/>
        <family val="2"/>
      </rPr>
      <t xml:space="preserve"> </t>
    </r>
    <r>
      <rPr>
        <vertAlign val="superscript"/>
        <sz val="9"/>
        <rFont val="Arial"/>
        <family val="2"/>
      </rPr>
      <t>(2)</t>
    </r>
  </si>
  <si>
    <r>
      <t>4,543</t>
    </r>
    <r>
      <rPr>
        <b/>
        <vertAlign val="superscript"/>
        <sz val="9"/>
        <rFont val="Arial"/>
        <family val="2"/>
      </rPr>
      <t>(6)</t>
    </r>
  </si>
  <si>
    <r>
      <t>Mexico</t>
    </r>
    <r>
      <rPr>
        <b/>
        <vertAlign val="superscript"/>
        <sz val="9"/>
        <rFont val="Arial"/>
        <family val="2"/>
      </rPr>
      <t xml:space="preserve"> </t>
    </r>
    <r>
      <rPr>
        <vertAlign val="superscript"/>
        <sz val="9"/>
        <rFont val="Arial"/>
        <family val="2"/>
      </rPr>
      <t>(3)</t>
    </r>
  </si>
  <si>
    <r>
      <t xml:space="preserve">TOTAL AMERICAS </t>
    </r>
    <r>
      <rPr>
        <b/>
        <vertAlign val="superscript"/>
        <sz val="9"/>
        <rFont val="Arial"/>
        <family val="2"/>
      </rPr>
      <t>(4)</t>
    </r>
  </si>
  <si>
    <r>
      <t xml:space="preserve">Jordan, Lebanon, Turkey and Saudi Arabia </t>
    </r>
    <r>
      <rPr>
        <vertAlign val="superscript"/>
        <sz val="9"/>
        <rFont val="Arial"/>
        <family val="2"/>
      </rPr>
      <t>(5)</t>
    </r>
  </si>
  <si>
    <t>(1) Company-branded service-stations: TotalEnergies, Access, Elf, Elan and AS 24, including service-stations owned by third-parties and those currently being converted. Turkey is reported under the Middle East region.</t>
  </si>
  <si>
    <t>(2) 2020 and 2021 data restated to exclude third-parties accepting the AS 24 card, previously reported in this figures.</t>
  </si>
  <si>
    <t>(5) Including the acquisition of 127 service-stations in Saudi Arabia in June 2019 (consolidation January 1, 2020).</t>
  </si>
  <si>
    <t xml:space="preserve">(6) Data restarted due to a regularization of the counting of the number of service stations. </t>
  </si>
  <si>
    <r>
      <t xml:space="preserve">Total Worldwide </t>
    </r>
    <r>
      <rPr>
        <vertAlign val="superscript"/>
        <sz val="9"/>
        <rFont val="Arial"/>
        <family val="2"/>
      </rPr>
      <t>(1)</t>
    </r>
  </si>
  <si>
    <t>(1) 2020 and 2021 data restated to include the number of charging stations of the Asia-Pacific region not previously reported.</t>
  </si>
  <si>
    <t>Jordan, Lebanon, Saudi Arabia, Turkey and others</t>
  </si>
  <si>
    <t>(3) Cessation of the retail network activities in Mexico effective December 31, 2022.</t>
  </si>
  <si>
    <t>(4) ) Moreover, Clean Energy Fuels Corp, in which TotalEnergies holds a 19,14% stake, has a network of 584 service stations in the United States at year‑end 2022 (compared to 566 at year‑end 2021, 550 at year‑end 2020 and 530 at year‑end 2019 and 2018).</t>
  </si>
  <si>
    <t>(2)  Including acquisitions and increases in non currents-loans.</t>
  </si>
  <si>
    <r>
      <t xml:space="preserve">Liquids </t>
    </r>
    <r>
      <rPr>
        <i/>
        <sz val="9"/>
        <rFont val="Arial"/>
        <family val="2"/>
      </rPr>
      <t>(kbf/d)</t>
    </r>
    <r>
      <rPr>
        <vertAlign val="superscript"/>
        <sz val="9"/>
        <rFont val="Arial"/>
        <family val="2"/>
      </rPr>
      <t xml:space="preserve"> (1)</t>
    </r>
  </si>
  <si>
    <t>(1) Including condensate and NGLs, associated to the gas production.</t>
  </si>
  <si>
    <t>(5) DACF = debt adjusted cash flow. The operating cash flow before working capital changes without financial charges of the segment is defined as a cash flow from operating
activities before changes in working capital at replacement cost, without financial charges except those related to leases.</t>
  </si>
  <si>
    <t>(1) Includes refineries in Africa that are reported in the Marketing &amp; Services segment.</t>
  </si>
  <si>
    <t>As of December 31, 2022</t>
  </si>
  <si>
    <t>2022</t>
  </si>
  <si>
    <t>REFINERY THROUGHPUT (TOTALENERGIES SHARE)</t>
  </si>
  <si>
    <r>
      <t>United States</t>
    </r>
    <r>
      <rPr>
        <vertAlign val="superscript"/>
        <sz val="9"/>
        <rFont val="Arial"/>
        <family val="2"/>
      </rPr>
      <t>(1)</t>
    </r>
  </si>
  <si>
    <r>
      <t>Asia &amp; Middle East</t>
    </r>
    <r>
      <rPr>
        <vertAlign val="superscript"/>
        <sz val="9"/>
        <rFont val="Arial"/>
        <family val="2"/>
      </rPr>
      <t>(2)</t>
    </r>
  </si>
  <si>
    <t>(1) Including TotalEnergies share in BTP Condensate Splitter (100% since 2021) in United States.</t>
  </si>
  <si>
    <t>(2) Including TotalEnergies share (50%) in HTC Condensate Splitter in Korea.</t>
  </si>
  <si>
    <t>(1) Including equity share of refineries in which TotalEnergies has an interest.</t>
  </si>
  <si>
    <t>(3) Including capacity of TotalErg as of December 31, 2017. TotalErg was sold in 2018.</t>
  </si>
  <si>
    <t>(4) Including TotalEnergies share in BTP Condensate Splitter (100% since 2021) in United States.</t>
  </si>
  <si>
    <r>
      <t>The table below sets forth by product category TotalEnergies’ net share of refined quantities produced at the Company’s refineries</t>
    </r>
    <r>
      <rPr>
        <vertAlign val="superscript"/>
        <sz val="9"/>
        <rFont val="Arial"/>
        <family val="2"/>
      </rPr>
      <t> (1) (2)</t>
    </r>
  </si>
  <si>
    <r>
      <t>SALES BY GEOGRAPHIC AREA</t>
    </r>
    <r>
      <rPr>
        <b/>
        <sz val="12"/>
        <color rgb="FFFF6E23"/>
        <rFont val="HelveticaNeueLT Com 23 UltLtEx"/>
        <family val="2"/>
      </rPr>
      <t xml:space="preserve">﻿ </t>
    </r>
    <r>
      <rPr>
        <b/>
        <sz val="12"/>
        <color rgb="FFFF6E23"/>
        <rFont val="Arial"/>
        <family val="2"/>
      </rPr>
      <t xml:space="preserve">– SPECIALITY CHEMICALS PRODUCTS </t>
    </r>
    <r>
      <rPr>
        <b/>
        <vertAlign val="superscript"/>
        <sz val="12"/>
        <color rgb="FFFF6E23"/>
        <rFont val="Arial"/>
        <family val="2"/>
      </rPr>
      <t>(1)</t>
    </r>
  </si>
  <si>
    <t>REFINERY AND BIOREFINERY PRODUCTION (TOTALENERGIES SHARE)</t>
  </si>
  <si>
    <t>PETROCHEMICALS MAIN PRODUCTION CAPACITIES AT YEAR‑END</t>
  </si>
  <si>
    <r>
      <t>North 
America</t>
    </r>
    <r>
      <rPr>
        <b/>
        <vertAlign val="superscript"/>
        <sz val="10"/>
        <color rgb="FF96E600"/>
        <rFont val="Arial"/>
        <family val="2"/>
      </rPr>
      <t>(1)</t>
    </r>
  </si>
  <si>
    <r>
      <t>Asia and 
Middle East</t>
    </r>
    <r>
      <rPr>
        <b/>
        <vertAlign val="superscript"/>
        <sz val="10"/>
        <color rgb="FF96E600"/>
        <rFont val="Arial"/>
        <family val="2"/>
      </rPr>
      <t>(2)</t>
    </r>
  </si>
  <si>
    <t>﻿Financial highlights MS (p135)</t>
  </si>
  <si>
    <t>Operational highlights (p135)</t>
  </si>
  <si>
    <t>Service-Stations (p140)</t>
  </si>
  <si>
    <t>EV charge points (p140)</t>
  </si>
  <si>
    <t>Petrol. sales by product (p139)</t>
  </si>
  <si>
    <t>iLNG</t>
  </si>
  <si>
    <t>iPOWER</t>
  </si>
  <si>
    <t>Petrol sales by area (p138)</t>
  </si>
  <si>
    <t>Financial highlights RC (p125)</t>
  </si>
  <si>
    <t>Operational highlights (p125)</t>
  </si>
  <si>
    <t>Refinery capacity (p128)</t>
  </si>
  <si>
    <t>Distillation capacity (p128)</t>
  </si>
  <si>
    <t>Refinery throughput (p129)</t>
  </si>
  <si>
    <t>Utiliz. rate feedstocks (p129)</t>
  </si>
  <si>
    <t>Utiliz. rate crude (p129)</t>
  </si>
  <si>
    <t>Production levels (p129)</t>
  </si>
  <si>
    <t>Main prod. capacities (p130)</t>
  </si>
  <si>
    <t>Prod. &amp; Utiliz. Rate (p130)</t>
  </si>
  <si>
    <t>Sales by geo. area (p131)</t>
  </si>
  <si>
    <t>Sales by activity (p131)</t>
  </si>
  <si>
    <t>Sales by geo. area spe (p131)</t>
  </si>
  <si>
    <t>Dividend per share (€)</t>
  </si>
  <si>
    <r>
      <t>3.81</t>
    </r>
    <r>
      <rPr>
        <b/>
        <vertAlign val="superscript"/>
        <sz val="9"/>
        <rFont val="Arial"/>
        <family val="2"/>
      </rPr>
      <t>(3)</t>
    </r>
  </si>
  <si>
    <r>
      <t>Dividend per ADR</t>
    </r>
    <r>
      <rPr>
        <b/>
        <vertAlign val="superscript"/>
        <sz val="9"/>
        <rFont val="Arial"/>
        <family val="2"/>
      </rPr>
      <t>(4)</t>
    </r>
    <r>
      <rPr>
        <b/>
        <sz val="9"/>
        <rFont val="Arial"/>
        <family val="2"/>
      </rPr>
      <t xml:space="preserve"> ($)</t>
    </r>
  </si>
  <si>
    <r>
      <t>4.03</t>
    </r>
    <r>
      <rPr>
        <b/>
        <vertAlign val="superscript"/>
        <sz val="9"/>
        <rFont val="Arial"/>
        <family val="2"/>
      </rPr>
      <t>(3)(5)</t>
    </r>
  </si>
  <si>
    <r>
      <t>Net-debt-to-equity ratio (as of December 31)</t>
    </r>
    <r>
      <rPr>
        <vertAlign val="superscript"/>
        <sz val="9"/>
        <rFont val="Arial"/>
        <family val="2"/>
      </rPr>
      <t>(6)</t>
    </r>
  </si>
  <si>
    <r>
      <t>Return on Average Capital Employed (ROACE)</t>
    </r>
    <r>
      <rPr>
        <vertAlign val="superscript"/>
        <sz val="9"/>
        <rFont val="Arial"/>
        <family val="2"/>
      </rPr>
      <t>(7)</t>
    </r>
  </si>
  <si>
    <r>
      <t xml:space="preserve">Operating cash flow before working capital changes </t>
    </r>
    <r>
      <rPr>
        <vertAlign val="superscript"/>
        <sz val="9"/>
        <rFont val="Arial"/>
        <family val="2"/>
      </rPr>
      <t>(8)(12)</t>
    </r>
  </si>
  <si>
    <r>
      <t>Operating cash flow before working capital changes</t>
    </r>
    <r>
      <rPr>
        <vertAlign val="superscript"/>
        <sz val="9"/>
        <rFont val="Arial"/>
        <family val="2"/>
      </rPr>
      <t xml:space="preserve"> </t>
    </r>
    <r>
      <rPr>
        <sz val="9"/>
        <rFont val="Arial"/>
        <family val="2"/>
      </rPr>
      <t>w/o financial charges (DACF)</t>
    </r>
    <r>
      <rPr>
        <vertAlign val="superscript"/>
        <sz val="9"/>
        <rFont val="Arial"/>
        <family val="2"/>
      </rPr>
      <t xml:space="preserve"> (9)(12)</t>
    </r>
  </si>
  <si>
    <r>
      <t>Gross investments</t>
    </r>
    <r>
      <rPr>
        <vertAlign val="superscript"/>
        <sz val="9"/>
        <rFont val="Arial"/>
        <family val="2"/>
      </rPr>
      <t>(10)</t>
    </r>
  </si>
  <si>
    <r>
      <t>Organic investments</t>
    </r>
    <r>
      <rPr>
        <vertAlign val="superscript"/>
        <sz val="9"/>
        <rFont val="Arial"/>
        <family val="2"/>
      </rPr>
      <t>(11)</t>
    </r>
  </si>
  <si>
    <t>(3) Including the special dividend of €1/ share and subject to approval of the Annual General Meeting on May 26, 2023.</t>
  </si>
  <si>
    <t>(4) 2021, 2020, 2019 and 2018 gross dividend amount per ADR as stated by depositary receipts issuer JP Morgan.</t>
  </si>
  <si>
    <t>(5) 2022 estimated dividend in dollars includes the first interim ADR dividend of $0.67 paid in October 2022, the special dividend of $1,06 paid in December 2022, the second interim ADR dividend of $0,74 paid in January 2023 and the third interim ADR dividend of $0.75 paid in April 2023, as well as the proposed final ADR dividend of $0.81 payable in July 2023. The proposed final ADR dividend was converted at a rate of $1.0905/€, based on the exchange rate of the European Central Bank as of April 11, 2023.</t>
  </si>
  <si>
    <t>(6) Excluding leases. Net-debt-to-equity ratio including leases impact was 12,7% at the end of 2022.</t>
  </si>
  <si>
    <t>(7) Based on adjusted net operating income and average capital employed using replacement cost.</t>
  </si>
  <si>
    <t>(8) "Operating cash flow before working capital changes" is defined as cash flow from operating activities before changes in working capital at replacement cost, excluding the mark to market effect of iLNG and iPOWER contracts and including capital gain from renewable projects sale (effective first quarter 2020). Historical data have been restated to cancel the impact of fair valuation of iLNG and iPOWER segment’s contracts.</t>
  </si>
  <si>
    <t>(9) DACF = debt adjusted cash flow, is defined as operating cash flow before working capital changes and financial charges.</t>
  </si>
  <si>
    <t>(10) Including acquisitions and increases in non-current loans.</t>
  </si>
  <si>
    <t>(11) Organic investments = net investments, excluding acquisitions, asset sales and other operations with non-controlling interests.</t>
  </si>
  <si>
    <t>(12) 2019 &amp; 2018 datas restated.</t>
  </si>
  <si>
    <t>Year 2022</t>
  </si>
  <si>
    <t xml:space="preserve"> -</t>
  </si>
  <si>
    <r>
      <t xml:space="preserve">568 </t>
    </r>
    <r>
      <rPr>
        <vertAlign val="superscript"/>
        <sz val="9"/>
        <rFont val="Arial"/>
        <family val="2"/>
      </rPr>
      <t>(1)</t>
    </r>
  </si>
  <si>
    <r>
      <t xml:space="preserve">400 </t>
    </r>
    <r>
      <rPr>
        <vertAlign val="superscript"/>
        <sz val="9"/>
        <rFont val="Arial"/>
        <family val="2"/>
      </rPr>
      <t>(3)</t>
    </r>
  </si>
  <si>
    <r>
      <t xml:space="preserve">1 555 </t>
    </r>
    <r>
      <rPr>
        <vertAlign val="superscript"/>
        <sz val="9"/>
        <rFont val="Arial"/>
        <family val="2"/>
      </rPr>
      <t>(5)</t>
    </r>
  </si>
  <si>
    <r>
      <t xml:space="preserve">1 288 </t>
    </r>
    <r>
      <rPr>
        <vertAlign val="superscript"/>
        <sz val="9"/>
        <rFont val="Arial"/>
        <family val="2"/>
      </rPr>
      <t>(7)</t>
    </r>
  </si>
  <si>
    <r>
      <t xml:space="preserve">1 364 </t>
    </r>
    <r>
      <rPr>
        <vertAlign val="superscript"/>
        <sz val="9"/>
        <rFont val="Arial"/>
        <family val="2"/>
      </rPr>
      <t>(9)</t>
    </r>
  </si>
  <si>
    <r>
      <t xml:space="preserve">167 </t>
    </r>
    <r>
      <rPr>
        <vertAlign val="superscript"/>
        <sz val="9"/>
        <rFont val="Arial"/>
        <family val="2"/>
      </rPr>
      <t>(2)</t>
    </r>
  </si>
  <si>
    <r>
      <t xml:space="preserve">58 </t>
    </r>
    <r>
      <rPr>
        <vertAlign val="superscript"/>
        <sz val="9"/>
        <rFont val="Arial"/>
        <family val="2"/>
      </rPr>
      <t>(4)</t>
    </r>
  </si>
  <si>
    <r>
      <t xml:space="preserve">1 335 </t>
    </r>
    <r>
      <rPr>
        <vertAlign val="superscript"/>
        <sz val="9"/>
        <rFont val="Arial"/>
        <family val="2"/>
      </rPr>
      <t>(6)</t>
    </r>
  </si>
  <si>
    <r>
      <t xml:space="preserve">795 </t>
    </r>
    <r>
      <rPr>
        <vertAlign val="superscript"/>
        <sz val="9"/>
        <rFont val="Arial"/>
        <family val="2"/>
      </rPr>
      <t>(8)</t>
    </r>
  </si>
  <si>
    <r>
      <t xml:space="preserve">70 </t>
    </r>
    <r>
      <rPr>
        <vertAlign val="superscript"/>
        <sz val="9"/>
        <rFont val="Arial"/>
        <family val="2"/>
      </rPr>
      <t>(10)</t>
    </r>
  </si>
  <si>
    <t>(1) $413 million of Total E&amp;P Dunga Gmbh has been classified as “Assets classified as held for sale” to divest its interests in operationship in the onshore Dunga oil field in Kazakhstan.</t>
  </si>
  <si>
    <t>(2) $167 million of Total E&amp;P Dunga Gmbh has been classified as “Liabilities directly associated with the assets classified as held for sale”.</t>
  </si>
  <si>
    <t>(3) There is no material divestment project recorded in “assets held for sale”.</t>
  </si>
  <si>
    <t>(4) There is no material divestment project recorded in “Liabilities directly associated with the assets classified as held for sale”.</t>
  </si>
  <si>
    <t>(5) $391 million of Total Gabon has been classified as “Assets classified as held for sale” to divest its interests in operationship in the Cap Lopez oil terminal. $154 million of the Lindsey refinery and its associated logistic assets has been classified as “Assets classified as held for sale”.</t>
  </si>
  <si>
    <t>(6) $150 million of Total Gabon has been classified as “Liabilities directly associated with the assets classified as held for sale”.  $238 million the Lindsey refinery and its associated logistic has been classified as “Liabilities directly associated with the assets classified as held for sale”.</t>
  </si>
  <si>
    <t>(7) $449 million of several UK non-core assets has been classified as “Assets classified as held for sale”. $433 million of  Total E&amp;P Deep Offshore Borneo BV which holds an 85,95% interest in Block CA1 has been classified as “Assets classified as held for sale”. $88 million of  Fosmax LNG, operator of the Fos Cavaou LNG terminal. $318 million of TotalEnergies Renouvelables France has been classified as “Assets classified as held for sale”.</t>
  </si>
  <si>
    <t>(8) $349 million of several UK non-core assets has been classified as “Liabilities directly associated with the assets classified as held for sale”. $180 million of Total E&amp;P Deep Offshore Borneo BV which holds an 85,95% interest in Block CA1 has been classified as “Liabilities directly associated with the assets classified as held for sale”. $266 million of TotalEnergies Renouvelables France has been classified as “Liabilities directly associated with the assets classified as held for sale”.</t>
  </si>
  <si>
    <t>(9) $1,077 million of  Ichthys  in Australia has been classified as “Assets classified as held for sale”. $116 million of Total Petrochemicals (Ningbo) Ltd and $79 million of Total Petrochemicals Foshan in China have been classified as “Assets classified as held for sale”. $61 million of Hazira LNG Private Ltd and $31 million of Hazira Port Private Ltd in India has been classified as “Assets classified as held for sale”.</t>
  </si>
  <si>
    <t>(10) $41 million of TotalEnergies E&amp;P Ichthys BV in Netherlands has been classified as “Liabilities directly associated with the assets classified as held for sale”. $16 million of Total Petrochemicals Foshan and $13 million of Total Petrochemicals (Ningbo) Ltd in China have been classified as “Liabilities directly associated with the assets classified as held for sale”.</t>
  </si>
  <si>
    <r>
      <t xml:space="preserve">19,910 </t>
    </r>
    <r>
      <rPr>
        <vertAlign val="superscript"/>
        <sz val="9"/>
        <rFont val="Arial"/>
        <family val="2"/>
      </rPr>
      <t>(2)</t>
    </r>
  </si>
  <si>
    <r>
      <t xml:space="preserve">24,207 </t>
    </r>
    <r>
      <rPr>
        <vertAlign val="superscript"/>
        <sz val="9"/>
        <rFont val="Arial"/>
        <family val="2"/>
      </rPr>
      <t>(3)</t>
    </r>
  </si>
  <si>
    <r>
      <t xml:space="preserve">29,692 </t>
    </r>
    <r>
      <rPr>
        <vertAlign val="superscript"/>
        <sz val="9"/>
        <rFont val="Arial"/>
        <family val="2"/>
      </rPr>
      <t>(4)</t>
    </r>
  </si>
  <si>
    <r>
      <t xml:space="preserve">27,130 </t>
    </r>
    <r>
      <rPr>
        <vertAlign val="superscript"/>
        <sz val="9"/>
        <rFont val="Arial"/>
        <family val="2"/>
      </rPr>
      <t>(5)</t>
    </r>
  </si>
  <si>
    <t>(2) 2024 and after.</t>
  </si>
  <si>
    <t>(3) 2025 and after.</t>
  </si>
  <si>
    <t>(4) 2026 and after.</t>
  </si>
  <si>
    <t>(5) 2027 and after.</t>
  </si>
  <si>
    <t>Net income 2022</t>
  </si>
  <si>
    <t>AS OF DECEMBER 31, 2022</t>
  </si>
  <si>
    <t xml:space="preserve"> - </t>
  </si>
  <si>
    <t>2,619,131,285</t>
  </si>
  <si>
    <t>2,640,429,329</t>
  </si>
  <si>
    <t>2,653,124,025</t>
  </si>
  <si>
    <t>2,601,881,075</t>
  </si>
  <si>
    <t>2,640,602,007</t>
  </si>
  <si>
    <t>2,572,182,025</t>
  </si>
  <si>
    <t>2,647,468,245</t>
  </si>
  <si>
    <t>2,602,026,749</t>
  </si>
  <si>
    <t>2,618,007,888</t>
  </si>
  <si>
    <t>2,623,716,444</t>
  </si>
  <si>
    <t>2,502,330,135</t>
  </si>
  <si>
    <t>2,626,432,417</t>
  </si>
  <si>
    <t>2,646,916,172</t>
  </si>
  <si>
    <t>2,603,292,172</t>
  </si>
  <si>
    <t>2,623,358,837</t>
  </si>
  <si>
    <t>137,187,667</t>
  </si>
  <si>
    <t>33,841,104</t>
  </si>
  <si>
    <t>24,392,703</t>
  </si>
  <si>
    <t>15,474,234</t>
  </si>
  <si>
    <t>32,473,281</t>
  </si>
  <si>
    <t>Price per share (€)</t>
  </si>
  <si>
    <t>60.25</t>
  </si>
  <si>
    <t>45.55</t>
  </si>
  <si>
    <t>50.93</t>
  </si>
  <si>
    <t>52.27</t>
  </si>
  <si>
    <t>56.82</t>
  </si>
  <si>
    <t>42.86</t>
  </si>
  <si>
    <t>33.91</t>
  </si>
  <si>
    <t>21.12</t>
  </si>
  <si>
    <t>42.65</t>
  </si>
  <si>
    <t>43.09</t>
  </si>
  <si>
    <t>58.65</t>
  </si>
  <si>
    <t>44.63</t>
  </si>
  <si>
    <t>35.30</t>
  </si>
  <si>
    <t>49.20</t>
  </si>
  <si>
    <t>46.18</t>
  </si>
  <si>
    <t>Price per ADR ($)</t>
  </si>
  <si>
    <t>64.02</t>
  </si>
  <si>
    <t>52.565</t>
  </si>
  <si>
    <t>56.91</t>
  </si>
  <si>
    <t>58.82</t>
  </si>
  <si>
    <t>65.69</t>
  </si>
  <si>
    <t>44.61</t>
  </si>
  <si>
    <t>40.33</t>
  </si>
  <si>
    <t>22.13</t>
  </si>
  <si>
    <t>47.70</t>
  </si>
  <si>
    <t>49.70</t>
  </si>
  <si>
    <t>62.08</t>
  </si>
  <si>
    <t>49.46</t>
  </si>
  <si>
    <t>41.91</t>
  </si>
  <si>
    <t>55.30</t>
  </si>
  <si>
    <t>52.18</t>
  </si>
  <si>
    <t>153.6</t>
  </si>
  <si>
    <t>117.8</t>
  </si>
  <si>
    <t>93.7</t>
  </si>
  <si>
    <t>128.0</t>
  </si>
  <si>
    <t>121.9</t>
  </si>
  <si>
    <t>162.6</t>
  </si>
  <si>
    <t>130.6</t>
  </si>
  <si>
    <t>111.2</t>
  </si>
  <si>
    <t>143.9</t>
  </si>
  <si>
    <t>137.8</t>
  </si>
  <si>
    <t>7,063,697</t>
  </si>
  <si>
    <t>6,716,594</t>
  </si>
  <si>
    <t>8,420,407</t>
  </si>
  <si>
    <t>5,549,490</t>
  </si>
  <si>
    <t>6,199,835</t>
  </si>
  <si>
    <t>2,426,647</t>
  </si>
  <si>
    <t>2,155,131</t>
  </si>
  <si>
    <t>2,965,225</t>
  </si>
  <si>
    <t>1,770,853</t>
  </si>
  <si>
    <t>1,855,274</t>
  </si>
  <si>
    <t>13.94</t>
  </si>
  <si>
    <t>6.68</t>
  </si>
  <si>
    <t>1.43</t>
  </si>
  <si>
    <t>4.38</t>
  </si>
  <si>
    <t>5.05</t>
  </si>
  <si>
    <r>
      <t>3.81</t>
    </r>
    <r>
      <rPr>
        <vertAlign val="superscript"/>
        <sz val="9"/>
        <rFont val="Arial"/>
        <family val="2"/>
      </rPr>
      <t>(3)</t>
    </r>
  </si>
  <si>
    <t>2.64</t>
  </si>
  <si>
    <t>2.68</t>
  </si>
  <si>
    <t>2.56</t>
  </si>
  <si>
    <r>
      <t>Dividend per ADR</t>
    </r>
    <r>
      <rPr>
        <vertAlign val="superscript"/>
        <sz val="9"/>
        <rFont val="Arial"/>
        <family val="2"/>
      </rPr>
      <t>(4)</t>
    </r>
    <r>
      <rPr>
        <sz val="9"/>
        <rFont val="Arial"/>
        <family val="2"/>
      </rPr>
      <t xml:space="preserve"> ($)</t>
    </r>
  </si>
  <si>
    <r>
      <t>4.03</t>
    </r>
    <r>
      <rPr>
        <vertAlign val="superscript"/>
        <sz val="9"/>
        <rFont val="Arial"/>
        <family val="2"/>
      </rPr>
      <t>(3)(5)</t>
    </r>
  </si>
  <si>
    <r>
      <t>Rate of return to shareholders</t>
    </r>
    <r>
      <rPr>
        <vertAlign val="superscript"/>
        <sz val="9"/>
        <rFont val="Arial"/>
        <family val="2"/>
      </rPr>
      <t> (6)</t>
    </r>
  </si>
  <si>
    <r>
      <t>Price-to-earning ratio</t>
    </r>
    <r>
      <rPr>
        <vertAlign val="superscript"/>
        <sz val="9"/>
        <rFont val="Arial"/>
        <family val="2"/>
      </rPr>
      <t> (7)</t>
    </r>
  </si>
  <si>
    <r>
      <t>Yield</t>
    </r>
    <r>
      <rPr>
        <vertAlign val="superscript"/>
        <sz val="9"/>
        <rFont val="Arial"/>
        <family val="2"/>
      </rPr>
      <t> (8)</t>
    </r>
  </si>
  <si>
    <t>6.50%</t>
  </si>
  <si>
    <t>5.92%</t>
  </si>
  <si>
    <t>7.48%</t>
  </si>
  <si>
    <t>5.45%</t>
  </si>
  <si>
    <t>5.54%</t>
  </si>
  <si>
    <t>(2) Adjusted results are defined as income using replacement cost, adjusted for special items, excluding the impact of changes for fair value.</t>
  </si>
  <si>
    <t xml:space="preserve">(3) including the special dividend of €1/ share and subject to approval of the Annual General Meeting on May 26, 2023 </t>
  </si>
  <si>
    <t>(6) The rate of return to shareholders is calculated on the basis of the amount of dividends paid in cash during the year plus the amount of TotalEnergies share buybacks carried out by the Corporation during the year (for the purpose of canceling shares issued in connection with the payment of the dividend in shares or under its share buyback program), as a percentage of cash flow from operating activities for the year in question.The operating cash flow before working capital changes is defined as cash flow from operating activities before changes in working capital at replacement cost, excluding the mark to market effect of iLNG and iPOWER contracts and including capital gain from renewable projects sale (effective first quarter 2020). Based on an amount of $17,005 billion, consisting of dividends paid in cash plus TotalEnergies share buybacks during 2022 and an operating cash flow before working capital changes of $45.73 billion in 2022.</t>
  </si>
  <si>
    <t>(7) Share price at year-end (€)/adjusted fully-⁠diluted earnings per share (€).</t>
  </si>
  <si>
    <t>(8) Dividend (€)/share price at year-end (€).</t>
  </si>
  <si>
    <t>One Tech</t>
  </si>
  <si>
    <t>ROACE by BS (p25)</t>
  </si>
  <si>
    <t>Organic investments by BS (p27)</t>
  </si>
  <si>
    <t>Divestments by BS (p27)</t>
  </si>
  <si>
    <r>
      <t>Adjusted net operating income</t>
    </r>
    <r>
      <rPr>
        <vertAlign val="superscript"/>
        <sz val="9"/>
        <rFont val="Arial"/>
        <family val="2"/>
      </rPr>
      <t>(1)</t>
    </r>
  </si>
  <si>
    <r>
      <t>Organic investments</t>
    </r>
    <r>
      <rPr>
        <vertAlign val="superscript"/>
        <sz val="9"/>
        <rFont val="Arial"/>
        <family val="2"/>
      </rPr>
      <t>(2)</t>
    </r>
  </si>
  <si>
    <r>
      <t>Net acquisitions</t>
    </r>
    <r>
      <rPr>
        <vertAlign val="superscript"/>
        <sz val="9"/>
        <rFont val="Arial"/>
        <family val="2"/>
      </rPr>
      <t>(3)</t>
    </r>
  </si>
  <si>
    <r>
      <t>Net investments</t>
    </r>
    <r>
      <rPr>
        <vertAlign val="superscript"/>
        <sz val="9"/>
        <rFont val="Arial"/>
        <family val="2"/>
      </rPr>
      <t>(4)</t>
    </r>
  </si>
  <si>
    <r>
      <t>Operating cash flow before working capital changes</t>
    </r>
    <r>
      <rPr>
        <vertAlign val="superscript"/>
        <sz val="9"/>
        <rFont val="Arial"/>
        <family val="2"/>
      </rPr>
      <t>(5)</t>
    </r>
  </si>
  <si>
    <r>
      <t>Cash flow from operations</t>
    </r>
    <r>
      <rPr>
        <vertAlign val="superscript"/>
        <sz val="9"/>
        <rFont val="Arial"/>
        <family val="2"/>
      </rPr>
      <t>(6)</t>
    </r>
  </si>
  <si>
    <t>(2) Organic investments = net investments excluding acquisitions, asset sales and other operations with non-controlling interests.</t>
  </si>
  <si>
    <t>(3) Net acquisitions = acquisitions – assets sales – other transactions with non-controlling interests.</t>
  </si>
  <si>
    <t>(4) Net investments = organic investments + net acquisitions.</t>
  </si>
  <si>
    <t>(5) Excluding financial charges, except those related to lease contracts, excluding the impact of contracts recognized at fair value for the sector.</t>
  </si>
  <si>
    <t>(6)  Excluding financial charges, except those related to leases.</t>
  </si>
  <si>
    <r>
      <t>iLNG</t>
    </r>
    <r>
      <rPr>
        <b/>
        <i/>
        <sz val="9"/>
        <color rgb="FF009BFF"/>
        <rFont val="Arial"/>
        <family val="2"/>
      </rPr>
      <t xml:space="preserve"> </t>
    </r>
    <r>
      <rPr>
        <i/>
        <sz val="9"/>
        <color rgb="FF009BFF"/>
        <rFont val="Arial"/>
        <family val="2"/>
      </rPr>
      <t>(kboe/d)</t>
    </r>
  </si>
  <si>
    <t>LNG sales</t>
  </si>
  <si>
    <t>Overall LNG sales (Mt)</t>
  </si>
  <si>
    <t xml:space="preserve">(5) Excluding financial charges, except those related to lease contracts, excluding the impact of contracts recognized at fair value for the sector and including capital gains on the sale of renewable projects. </t>
  </si>
  <si>
    <r>
      <t xml:space="preserve">Storage and hydroelectricity </t>
    </r>
    <r>
      <rPr>
        <i/>
        <sz val="9"/>
        <color theme="1"/>
        <rFont val="Arial"/>
        <family val="2"/>
      </rPr>
      <t>(GW)</t>
    </r>
  </si>
  <si>
    <r>
      <t xml:space="preserve">Combined-cycle gas power plants – Europe </t>
    </r>
    <r>
      <rPr>
        <i/>
        <sz val="9"/>
        <rFont val="Arial"/>
        <family val="2"/>
      </rPr>
      <t xml:space="preserve">(GW) </t>
    </r>
    <r>
      <rPr>
        <i/>
        <vertAlign val="superscript"/>
        <sz val="9"/>
        <rFont val="Arial"/>
        <family val="2"/>
      </rPr>
      <t xml:space="preserve">(4) </t>
    </r>
  </si>
  <si>
    <r>
      <t xml:space="preserve">Net power production </t>
    </r>
    <r>
      <rPr>
        <i/>
        <sz val="9"/>
        <rFont val="Arial"/>
        <family val="2"/>
      </rPr>
      <t>(TWh)</t>
    </r>
    <r>
      <rPr>
        <i/>
        <vertAlign val="superscript"/>
        <sz val="9"/>
        <rFont val="Arial"/>
        <family val="2"/>
      </rPr>
      <t xml:space="preserve"> </t>
    </r>
    <r>
      <rPr>
        <vertAlign val="superscript"/>
        <sz val="9"/>
        <rFont val="Arial"/>
        <family val="2"/>
      </rPr>
      <t>(5)</t>
    </r>
  </si>
  <si>
    <t>including from renewables (TWh)</t>
  </si>
  <si>
    <t>(1) Data at end of period.</t>
  </si>
  <si>
    <t>(2) Including 20% of Adani Green Energy Ltd. gross capacities from first quarter 2021.</t>
  </si>
  <si>
    <t>(3) Including 50% of Clearway Energy Group from third quarter 2022.</t>
  </si>
  <si>
    <t>(4) Including the refinery cogeneration units of Normandy and Anvers.</t>
  </si>
  <si>
    <t>(5) Solar, wind, hydroelectric and gas turbine plants.</t>
  </si>
  <si>
    <t>INSTALLED GROSS CAPACITY OF ELECTRICITY GENERATION FROM COMBINED-CYCLE GAS POWER PLANTS &amp; COGENERATIONS</t>
  </si>
  <si>
    <r>
      <t xml:space="preserve">Taweelah A1 gas power plant (Abu Dhabi) </t>
    </r>
    <r>
      <rPr>
        <vertAlign val="superscript"/>
        <sz val="9"/>
        <rFont val="Arial"/>
        <family val="2"/>
      </rPr>
      <t>(1)</t>
    </r>
  </si>
  <si>
    <t>(1) TotalEnergies, 20%.</t>
  </si>
  <si>
    <t>on December 31, 2022</t>
  </si>
  <si>
    <t>Gross capacities (GW)</t>
  </si>
  <si>
    <t>Net capacities (GW)</t>
  </si>
  <si>
    <t>(1) Including 20% of Adani Green Energy Ltd's gross capacities and 50% of Clearway Energy Group's gross capacities.</t>
  </si>
  <si>
    <r>
      <t>RENEWABLE ELECTRICITY GENERATION CAPACITY AS OF DECEMBER 31, 2022</t>
    </r>
    <r>
      <rPr>
        <b/>
        <vertAlign val="superscript"/>
        <sz val="12"/>
        <color rgb="FFFF6E23"/>
        <rFont val="Arial"/>
        <family val="2"/>
      </rPr>
      <t>(1)</t>
    </r>
  </si>
  <si>
    <t>TOTAL SOLAR GROSS CAPACITY (GW)</t>
  </si>
  <si>
    <t>TOTAL ONSHORE WIND GROSS CAPACITY (GW)</t>
  </si>
  <si>
    <t>TOTAL OFFSHORE WIND GROSS CAPACITY (GW)</t>
  </si>
  <si>
    <t>OTHERS (HYDRO, STORAGE, BIOGAS) GROSS CAPACITY (GW)</t>
  </si>
  <si>
    <t>TOTAL GROSS RENEWABLE CAPACITY (GW)</t>
  </si>
  <si>
    <t>TOTAL NET RENEWABLE CAPACITY (GW)</t>
  </si>
  <si>
    <t>(1) Including 20% of Adani Green Energy Ltd’s gross capacities and 50% of Clearway Energy Group’s gross capacities.</t>
  </si>
  <si>
    <r>
      <t>COMBINED LIQUIDS AND GAS PRODUCTION</t>
    </r>
    <r>
      <rPr>
        <b/>
        <vertAlign val="superscript"/>
        <sz val="12"/>
        <color rgb="FFFF6E23"/>
        <rFont val="Arial"/>
        <family val="2"/>
      </rPr>
      <t>(1)(2)(3)</t>
    </r>
  </si>
  <si>
    <t>Egypt</t>
  </si>
  <si>
    <t>Yemen</t>
  </si>
  <si>
    <t>﻿(1)  Liquids include crude oil, bitumen, condensates, and natural gas liquids (NGL).</t>
  </si>
  <si>
    <t>﻿(2)  Including fuel gas (490 Mcf/d in 2022,490 Mcf/d in 2021, 500 Mcf/d in 2020, 531 Mcf/d in 2019, 454 Mcf/d in 2018).</t>
  </si>
  <si>
    <t>﻿(3)  Gas conversion ratio: 1 boe = 1 b of crude oil = 5,422 cf of gas in 2022 (5,458 cf of gas in 2021 and 5,453 cf of gas in 2020).</t>
  </si>
  <si>
    <r>
      <t xml:space="preserve">(1) </t>
    </r>
    <r>
      <rPr>
        <sz val="8"/>
        <rFont val="Noteworthy Bold"/>
        <family val="2"/>
      </rPr>
      <t>Liquids consist of crude oil, bitumen, condensates and natural gas liquids (NGL). With respect to bitumen, TotalEnergies' production in Canada consists of bitumen only, and all of TotalEnergies’ bitumen production is in Canada. With respect to NGL, the table above does not set forth separate figures for NGL because they represented less than 7.5% of TotalEnergies liquids production in each of the years 2018, 2019, 2020, 2021, 2022.</t>
    </r>
  </si>
  <si>
    <r>
      <t>GAS PRODUCTION</t>
    </r>
    <r>
      <rPr>
        <b/>
        <vertAlign val="superscript"/>
        <sz val="12"/>
        <color rgb="FFFF6E23"/>
        <rFont val="Arial"/>
        <family val="2"/>
      </rPr>
      <t>(1)(2)</t>
    </r>
  </si>
  <si>
    <r>
      <t>737</t>
    </r>
    <r>
      <rPr>
        <b/>
        <vertAlign val="superscript"/>
        <sz val="9"/>
        <rFont val="Arial"/>
        <family val="2"/>
      </rPr>
      <t>(3)</t>
    </r>
  </si>
  <si>
    <r>
      <t>140</t>
    </r>
    <r>
      <rPr>
        <vertAlign val="superscript"/>
        <sz val="9"/>
        <rFont val="Arial"/>
        <family val="2"/>
      </rPr>
      <t>(3)</t>
    </r>
  </si>
  <si>
    <r>
      <t>7,310</t>
    </r>
    <r>
      <rPr>
        <b/>
        <vertAlign val="superscript"/>
        <sz val="10"/>
        <color rgb="FF32C8C8"/>
        <rFont val="Arial"/>
        <family val="2"/>
      </rPr>
      <t>(3)</t>
    </r>
  </si>
  <si>
    <r>
      <t>2,781</t>
    </r>
    <r>
      <rPr>
        <b/>
        <vertAlign val="superscript"/>
        <sz val="9"/>
        <rFont val="Arial"/>
        <family val="2"/>
      </rPr>
      <t>(3)</t>
    </r>
  </si>
  <si>
    <r>
      <t>90</t>
    </r>
    <r>
      <rPr>
        <vertAlign val="superscript"/>
        <sz val="9"/>
        <rFont val="Arial"/>
        <family val="2"/>
      </rPr>
      <t>(3)</t>
    </r>
  </si>
  <si>
    <t>(1) Including fuel gas (490 Mcf/d in 2022, 490 Mcf/d in 2021, 500 Mcf/d in 2020, 531 Mcf/d in 2019, 454 Mcf/d in 2018).</t>
  </si>
  <si>
    <t>(2) Gas conversion ratio: 1 boe = 1 b of crude oil = 5,422 cf of gas in 2022 (5,458 cf of gas in 2021 and 5,453 cf of gas in 2020).</t>
  </si>
  <si>
    <t>(3) Data restated.</t>
  </si>
  <si>
    <r>
      <t>2020-2022</t>
    </r>
    <r>
      <rPr>
        <b/>
        <vertAlign val="superscript"/>
        <sz val="10"/>
        <color rgb="FF32C8C8"/>
        <rFont val="Arial"/>
        <family val="2"/>
      </rPr>
      <t>(1)</t>
    </r>
  </si>
  <si>
    <r>
      <t>Finding costs</t>
    </r>
    <r>
      <rPr>
        <i/>
        <sz val="9"/>
        <rFont val="Arial"/>
        <family val="2"/>
      </rPr>
      <t xml:space="preserve"> ($/boe)</t>
    </r>
    <r>
      <rPr>
        <sz val="9"/>
        <rFont val="Arial"/>
        <family val="2"/>
      </rPr>
      <t> </t>
    </r>
    <r>
      <rPr>
        <vertAlign val="superscript"/>
        <sz val="9"/>
        <rFont val="Arial"/>
        <family val="2"/>
      </rPr>
      <t>(2)</t>
    </r>
  </si>
  <si>
    <r>
      <t xml:space="preserve">Reserve replacement costs </t>
    </r>
    <r>
      <rPr>
        <i/>
        <sz val="9"/>
        <rFont val="Arial"/>
        <family val="2"/>
      </rPr>
      <t>($/boe)</t>
    </r>
    <r>
      <rPr>
        <sz val="9"/>
        <rFont val="Arial"/>
        <family val="2"/>
      </rPr>
      <t> </t>
    </r>
    <r>
      <rPr>
        <vertAlign val="superscript"/>
        <sz val="9"/>
        <rFont val="Arial"/>
        <family val="2"/>
      </rPr>
      <t>(3)</t>
    </r>
  </si>
  <si>
    <r>
      <t>Reserve replacement rate (%) </t>
    </r>
    <r>
      <rPr>
        <vertAlign val="superscript"/>
        <sz val="9"/>
        <rFont val="Arial"/>
        <family val="2"/>
      </rPr>
      <t>(4) (5)</t>
    </r>
  </si>
  <si>
    <r>
      <t>Organic reserve replacement rate (%) </t>
    </r>
    <r>
      <rPr>
        <vertAlign val="superscript"/>
        <sz val="9"/>
        <rFont val="Arial"/>
        <family val="2"/>
      </rPr>
      <t>(5) (6)</t>
    </r>
  </si>
  <si>
    <r>
      <t>2022</t>
    </r>
    <r>
      <rPr>
        <b/>
        <vertAlign val="superscript"/>
        <sz val="11.5"/>
        <color rgb="FF32C8C8"/>
        <rFont val="Arial"/>
        <family val="2"/>
      </rPr>
      <t>(1)</t>
    </r>
  </si>
  <si>
    <r>
      <t>Reserve life</t>
    </r>
    <r>
      <rPr>
        <vertAlign val="superscript"/>
        <sz val="9"/>
        <rFont val="Arial"/>
        <family val="2"/>
      </rPr>
      <t>(7)</t>
    </r>
  </si>
  <si>
    <t>(1) Data excluding Novatek.</t>
  </si>
  <si>
    <t>(2)﻿ (Exploration costs + unproved property acquisition) / (revisions + extensions and discoveries).</t>
  </si>
  <si>
    <t>(3) Total costs incurred / (revisions + extensions, discoveries + acquisitions).</t>
  </si>
  <si>
    <t>(4) (Revisions + extensions, discoveries + acquisitions – sales of reserves) / production for the period.</t>
  </si>
  <si>
    <t>(5) Including the mechanical effect of changes in oil prices at year-end.</t>
  </si>
  <si>
    <t>(6) (Revisions + extensions, discoveries) / production for the period; excluding acquisitions and sales of reserves.</t>
  </si>
  <si>
    <t>(7) Reserves at year-end / production of the year.</t>
  </si>
  <si>
    <t>2020-2022</t>
  </si>
  <si>
    <r>
      <t>Europe</t>
    </r>
    <r>
      <rPr>
        <b/>
        <vertAlign val="superscript"/>
        <sz val="10"/>
        <rFont val="Arial"/>
        <family val="2"/>
      </rPr>
      <t>(1)</t>
    </r>
  </si>
  <si>
    <t>BALANCE AS OF DECEMBER 31, 2022 – Brent at 101.24 $/b</t>
  </si>
  <si>
    <t>December 31, 2022 – Brent at 101.24 $/b</t>
  </si>
  <si>
    <t>(1) As from January 1, 2022, the Europe column includes the Russia data.</t>
  </si>
  <si>
    <r>
      <t>Total excl. Novatek</t>
    </r>
    <r>
      <rPr>
        <b/>
        <i/>
        <vertAlign val="superscript"/>
        <sz val="10"/>
        <rFont val="Arial"/>
        <family val="2"/>
      </rPr>
      <t>(2)</t>
    </r>
  </si>
  <si>
    <t>(2) Given the material nature of the deregistration in 2022 of the reserves relating to the Company's share in Novatek, this column displays, for information, the Company's proven reserves in 2018, 2019, 2020 and 2021, excluding Novatek.</t>
  </si>
  <si>
    <t>AS OF DECEMBER 31, 2018 – Brent at 71.43 $/b</t>
  </si>
  <si>
    <t>AS OF DECEMBER 31, 2021 – Brent at 69.23 $/b</t>
  </si>
  <si>
    <t>AS OF DECEMBER 31, 2022 – Brent at 101.24 $/b</t>
  </si>
  <si>
    <r>
      <t>(309)</t>
    </r>
    <r>
      <rPr>
        <vertAlign val="superscript"/>
        <sz val="9"/>
        <rFont val="Arial"/>
        <family val="2"/>
      </rPr>
      <t>(3)</t>
    </r>
  </si>
  <si>
    <r>
      <t>240</t>
    </r>
    <r>
      <rPr>
        <vertAlign val="superscript"/>
        <sz val="9"/>
        <rFont val="Arial"/>
        <family val="2"/>
      </rPr>
      <t>(2)</t>
    </r>
  </si>
  <si>
    <t>BALANCE AS OF DECEMBER 31, 2022 – Brent at 101.24 $/b</t>
  </si>
  <si>
    <t>December 31, 2021 – Brent at 69.23 $/b</t>
  </si>
  <si>
    <t>DECEMBER 31, 2022 – Brent at 101.24 $/b</t>
  </si>
  <si>
    <t>(2) The significant revisions in 2020 and 2022 are mainly due to changes in economical conditions impacting Fort Hills mine project.</t>
  </si>
  <si>
    <t>BALANCE AS OF DECEMBER 31, 2022 – Brent at 101.24 $/b</t>
  </si>
  <si>
    <r>
      <t>﻿PROVED DEVELOPED AND UNDEVELOPED RESERVES</t>
    </r>
    <r>
      <rPr>
        <b/>
        <vertAlign val="superscript"/>
        <sz val="9"/>
        <rFont val="Arial"/>
        <family val="2"/>
      </rPr>
      <t>(3)</t>
    </r>
  </si>
  <si>
    <r>
      <t>PROVED DEVELOPED AND UNDEVELOPED RESERVES</t>
    </r>
    <r>
      <rPr>
        <b/>
        <vertAlign val="superscript"/>
        <sz val="9"/>
        <rFont val="Arial"/>
        <family val="2"/>
      </rPr>
      <t>(3)</t>
    </r>
  </si>
  <si>
    <t>AS OF DECEMBER 31, 2022- Brent at 101.24 $/b</t>
  </si>
  <si>
    <r>
      <t>PROVED DEVELOPED AND UNDEVELOPED RESERVES</t>
    </r>
    <r>
      <rPr>
        <b/>
        <vertAlign val="superscript"/>
        <sz val="9"/>
        <color rgb="FF32C8C8"/>
        <rFont val="Arial"/>
        <family val="2"/>
      </rPr>
      <t>(3)</t>
    </r>
  </si>
  <si>
    <t>(3) The tables do not include separate figures for NGL reserves because they represented less than 8.5% of the Company’s proved developed and undeveloped oil reserves in each of the years 2018, 2019, 2020, 2021 and 2022.</t>
  </si>
  <si>
    <t>AS OF DECEMBER 31, 2021 – Brent at 69.23 $/b</t>
  </si>
  <si>
    <t>AS OF DECEMBER 31, 2022 – Brent at 101.24 $/b</t>
  </si>
  <si>
    <t>December 31, 2022 – Brent at 101.24 $/b</t>
  </si>
  <si>
    <r>
      <t>(1)</t>
    </r>
    <r>
      <rPr>
        <vertAlign val="superscript"/>
        <sz val="9"/>
        <rFont val="Arial"/>
        <family val="2"/>
      </rPr>
      <t>(3)</t>
    </r>
  </si>
  <si>
    <r>
      <t>455</t>
    </r>
    <r>
      <rPr>
        <vertAlign val="superscript"/>
        <sz val="9"/>
        <rFont val="Arial"/>
        <family val="2"/>
      </rPr>
      <t>(3)</t>
    </r>
  </si>
  <si>
    <r>
      <t>(33)</t>
    </r>
    <r>
      <rPr>
        <vertAlign val="superscript"/>
        <sz val="9"/>
        <rFont val="Arial"/>
        <family val="2"/>
      </rPr>
      <t>(3)</t>
    </r>
  </si>
  <si>
    <r>
      <t>(1,015)</t>
    </r>
    <r>
      <rPr>
        <vertAlign val="superscript"/>
        <sz val="9"/>
        <rFont val="Arial"/>
        <family val="2"/>
      </rPr>
      <t>(3)</t>
    </r>
  </si>
  <si>
    <t>BALANCE AS OF DECEMBER 31, 2022 – Brent at 101.24 $/b</t>
  </si>
  <si>
    <t>AS OF DECEMBER 31, 2022– Brent at 101.24 $/b</t>
  </si>
  <si>
    <r>
      <t>Other expenses</t>
    </r>
    <r>
      <rPr>
        <vertAlign val="superscript"/>
        <sz val="9"/>
        <rFont val="Arial"/>
        <family val="2"/>
      </rPr>
      <t>(2)</t>
    </r>
  </si>
  <si>
    <r>
      <t>PRE-TAX INCOME FROM PRODUCING ACTIVITIES</t>
    </r>
    <r>
      <rPr>
        <b/>
        <vertAlign val="superscript"/>
        <sz val="9"/>
        <rFont val="Arial"/>
        <family val="2"/>
      </rPr>
      <t>(3)</t>
    </r>
  </si>
  <si>
    <r>
      <t>RESULTS OF OIL AND GAS PRODUCING ACTIVITIES</t>
    </r>
    <r>
      <rPr>
        <b/>
        <vertAlign val="superscript"/>
        <sz val="9"/>
        <rFont val="Arial"/>
        <family val="2"/>
      </rPr>
      <t>(3)</t>
    </r>
  </si>
  <si>
    <r>
      <t>PRE-TAX INCOME FROM PRODUCING ACTIVITIES</t>
    </r>
    <r>
      <rPr>
        <b/>
        <vertAlign val="superscript"/>
        <sz val="9"/>
        <rFont val="Arial"/>
        <family val="2"/>
      </rPr>
      <t>(4)</t>
    </r>
  </si>
  <si>
    <r>
      <t>RESULTS OF OIL AND GAS PRODUCING ACTIVITIES</t>
    </r>
    <r>
      <rPr>
        <b/>
        <vertAlign val="superscript"/>
        <sz val="9"/>
        <rFont val="Arial"/>
        <family val="2"/>
      </rPr>
      <t>(4)</t>
    </r>
  </si>
  <si>
    <r>
      <t>PRE-TAX INCOME FROM PRODUCING ACTIVITIES</t>
    </r>
    <r>
      <rPr>
        <b/>
        <vertAlign val="superscript"/>
        <sz val="9"/>
        <rFont val="Arial"/>
        <family val="2"/>
      </rPr>
      <t>(5)</t>
    </r>
  </si>
  <si>
    <r>
      <t>RESULTS OF OIL AND GAS PRODUCING ACTIVITIES</t>
    </r>
    <r>
      <rPr>
        <b/>
        <vertAlign val="superscript"/>
        <sz val="9"/>
        <rFont val="Arial"/>
        <family val="2"/>
      </rPr>
      <t>(5)</t>
    </r>
  </si>
  <si>
    <t>(2) Included production taxes and accretion expense as provided by IAS 37 ($515 million in 2018, $615 million in 2019, $548 million in 2020, $434 million in 2021 and $420 million in 2022).</t>
  </si>
  <si>
    <t>(5) Including adjustment items applicable to ASC 932 perimeter, amounting to a net charge of $7,911 million before tax and $7,450 million after tax, essentially related to asset impairments.</t>
  </si>
  <si>
    <r>
      <t>PRE-TAX INCOME FROM PRODUCING ACTIVITIES</t>
    </r>
    <r>
      <rPr>
        <b/>
        <vertAlign val="superscript"/>
        <sz val="9"/>
        <color rgb="FF32C8C8"/>
        <rFont val="Arial"/>
        <family val="2"/>
      </rPr>
      <t>(4)</t>
    </r>
  </si>
  <si>
    <r>
      <t>RESULTS OF OIL AND GAS PRODUCING ACTIVITIES</t>
    </r>
    <r>
      <rPr>
        <b/>
        <vertAlign val="superscript"/>
        <sz val="9"/>
        <color rgb="FF32C8C8"/>
        <rFont val="Arial"/>
        <family val="2"/>
      </rPr>
      <t>(4)</t>
    </r>
  </si>
  <si>
    <t>(4) Including adjustment items applicable to ASC932 perimeter, amounting to a net charge of $631 million before tax, related to production cost ($84 million), net asset impairment reversal ($178 million) and exploration charges ($725 million). Adjustment after tax is a charge of $1,379 million, including non-recurrent tax charge ($725 million).</t>
  </si>
  <si>
    <r>
      <t>2018</t>
    </r>
    <r>
      <rPr>
        <b/>
        <vertAlign val="superscript"/>
        <sz val="10"/>
        <rFont val="Arial"/>
        <family val="2"/>
      </rPr>
      <t>(2)</t>
    </r>
  </si>
  <si>
    <r>
      <t>Development costs</t>
    </r>
    <r>
      <rPr>
        <vertAlign val="superscript"/>
        <sz val="9"/>
        <rFont val="Arial"/>
        <family val="2"/>
      </rPr>
      <t>(3)</t>
    </r>
  </si>
  <si>
    <r>
      <t>2019</t>
    </r>
    <r>
      <rPr>
        <b/>
        <vertAlign val="superscript"/>
        <sz val="10"/>
        <rFont val="Arial"/>
        <family val="2"/>
      </rPr>
      <t>(4)</t>
    </r>
  </si>
  <si>
    <r>
      <t>2020</t>
    </r>
    <r>
      <rPr>
        <b/>
        <vertAlign val="superscript"/>
        <sz val="10"/>
        <rFont val="Arial"/>
        <family val="2"/>
      </rPr>
      <t>(5)</t>
    </r>
  </si>
  <si>
    <r>
      <t>Proved property acquisition</t>
    </r>
    <r>
      <rPr>
        <vertAlign val="superscript"/>
        <sz val="7.2"/>
        <rFont val="Arial"/>
        <family val="2"/>
      </rPr>
      <t>(6)</t>
    </r>
  </si>
  <si>
    <r>
      <t>693</t>
    </r>
    <r>
      <rPr>
        <vertAlign val="superscript"/>
        <sz val="7.2"/>
        <rFont val="Arial"/>
        <family val="2"/>
      </rPr>
      <t>(7)</t>
    </r>
  </si>
  <si>
    <t>﻿(3) Including asset retirement costs capitalized during the year and any gains or losses recognized upon settlement of asset retirement obligation during the year.</t>
  </si>
  <si>
    <t>(4) Including costs incurred relating to acquisitions Anadarko in Mozambique.</t>
  </si>
  <si>
    <t>(5)  Including cost incurred relating to acquisitions of Anadarko in South Africa, Blocks 20/11 and 21/09 in Angola and Tulow's interests in Uganda.</t>
  </si>
  <si>
    <t>(6) Including cost incurred relating to acquisition of Atapu and Sépia assets in Brazil.</t>
  </si>
  <si>
    <t>(7) Including mainly the Novatek incurred costs.</t>
  </si>
  <si>
    <t>As of December 31, 2022</t>
  </si>
  <si>
    <t>AS OF DECEMBER 31, 2022</t>
  </si>
  <si>
    <t>As of December 31, 2020</t>
  </si>
  <si>
    <t>(1) As of January 1, 2022, the Europe column includes the Russia data.</t>
  </si>
  <si>
    <t>December 31, 2022</t>
  </si>
  <si>
    <t>December 31, 2022</t>
  </si>
  <si>
    <t>Discounted future net cash flows at January 1</t>
  </si>
  <si>
    <t>Accretion of 10% discount</t>
  </si>
  <si>
    <r>
      <t>Europe</t>
    </r>
    <r>
      <rPr>
        <vertAlign val="superscript"/>
        <sz val="9"/>
        <rFont val="Arial"/>
        <family val="2"/>
      </rPr>
      <t>(2)</t>
    </r>
  </si>
  <si>
    <t>(2) As from January 1, 2022, the Europe line includes the Russia data.</t>
  </si>
  <si>
    <r>
      <rPr>
        <sz val="8"/>
        <rFont val="Krungthep"/>
        <family val="2"/>
      </rPr>
      <t>﻿</t>
    </r>
    <r>
      <rPr>
        <sz val="8"/>
        <rFont val="Arial"/>
        <family val="2"/>
      </rPr>
      <t>(1)  Net productive wells corresponds to the sum of TotalEnergies' equity interests in gross productive wells.</t>
    </r>
  </si>
  <si>
    <r>
      <t>Net productive
wells drilled</t>
    </r>
    <r>
      <rPr>
        <b/>
        <vertAlign val="superscript"/>
        <sz val="10"/>
        <rFont val="Arial"/>
        <family val="2"/>
      </rPr>
      <t>(1)(2)</t>
    </r>
  </si>
  <si>
    <r>
      <t xml:space="preserve"> Net dry
wells drilled</t>
    </r>
    <r>
      <rPr>
        <b/>
        <vertAlign val="superscript"/>
        <sz val="10"/>
        <rFont val="Arial"/>
        <family val="2"/>
      </rPr>
      <t>(1)(3)</t>
    </r>
  </si>
  <si>
    <r>
      <t>Total net
wells drilled</t>
    </r>
    <r>
      <rPr>
        <b/>
        <vertAlign val="superscript"/>
        <sz val="10"/>
        <rFont val="Arial"/>
        <family val="2"/>
      </rPr>
      <t>(1)(3)</t>
    </r>
  </si>
  <si>
    <r>
      <t>Net dry
wells drilled</t>
    </r>
    <r>
      <rPr>
        <b/>
        <vertAlign val="superscript"/>
        <sz val="10"/>
        <rFont val="Arial"/>
        <family val="2"/>
      </rPr>
      <t>(1)(3)</t>
    </r>
  </si>
  <si>
    <r>
      <t>Net total
wells drilled</t>
    </r>
    <r>
      <rPr>
        <b/>
        <vertAlign val="superscript"/>
        <sz val="10"/>
        <rFont val="Arial"/>
        <family val="2"/>
      </rPr>
      <t>(1)(3)</t>
    </r>
  </si>
  <si>
    <r>
      <t>﻿Europe</t>
    </r>
    <r>
      <rPr>
        <vertAlign val="superscript"/>
        <sz val="9"/>
        <rFont val="Arial"/>
        <family val="2"/>
      </rPr>
      <t>(5)</t>
    </r>
  </si>
  <si>
    <t>(4) The recompletion activities in Barnett are no longer reported. The 2021 (123.3), 2020 (256.3), 2019 (64.3) and 2018 (38.8) data were restated.</t>
  </si>
  <si>
    <t>(5) As from January 1, 2022, the Europe lines include the Russia data.</t>
  </si>
  <si>
    <r>
      <t>Other wells</t>
    </r>
    <r>
      <rPr>
        <b/>
        <vertAlign val="superscript"/>
        <sz val="9"/>
        <rFont val="Arial"/>
        <family val="2"/>
      </rPr>
      <t>(3)</t>
    </r>
  </si>
  <si>
    <t>(2) As from January 1, 2022, the Europe lines include the Russia data.</t>
  </si>
  <si>
    <t>(3) Other wells are development wells, service wells, stratigraphic wells and extension wells.</t>
  </si>
  <si>
    <r>
      <t>The table below shows the main interests held by TotalEnergies entities</t>
    </r>
    <r>
      <rPr>
        <vertAlign val="superscript"/>
        <sz val="10"/>
        <color theme="1"/>
        <rFont val="Calibri"/>
        <family val="2"/>
        <scheme val="minor"/>
      </rPr>
      <t>(1)</t>
    </r>
    <r>
      <rPr>
        <sz val="10"/>
        <color theme="1"/>
        <rFont val="Calibri"/>
        <family val="2"/>
        <scheme val="minor"/>
      </rPr>
      <t xml:space="preserve"> in pipelines, as of December 31, 2022.</t>
    </r>
  </si>
  <si>
    <t>Baku (Azerbaijan)</t>
  </si>
  <si>
    <t>Ceyhan 
(Turkey,Mediterranean)</t>
  </si>
  <si>
    <t>Oseberg, Brage
and Veslefrikk</t>
  </si>
  <si>
    <t xml:space="preserve">Vestprosess 
(Mongstad refinery) </t>
  </si>
  <si>
    <t>(1) Excluding equity affiliates, except for the Dolphin pipeline.</t>
  </si>
  <si>
    <t>All interests in the oil and gas pipelines included above are also included in the Exploration &amp; Production segment, excluding those in the assets situated in Australia, which belong to the iLNG segment.</t>
  </si>
  <si>
    <r>
      <t xml:space="preserve">The standardized measure of discounted future net cash flows relating to proved oil and gas reserve quantities was developed as follows:
</t>
    </r>
    <r>
      <rPr>
        <b/>
        <sz val="10"/>
        <color theme="1"/>
        <rFont val="Arial"/>
        <family val="2"/>
      </rPr>
      <t>1</t>
    </r>
    <r>
      <rPr>
        <sz val="10"/>
        <color theme="1"/>
        <rFont val="Arial"/>
        <family val="2"/>
      </rPr>
      <t xml:space="preserve">. estimates of proved reserves and the corresponding production profiles are based on current technical and economic conditions;
</t>
    </r>
    <r>
      <rPr>
        <b/>
        <sz val="10"/>
        <color theme="1"/>
        <rFont val="Arial"/>
        <family val="2"/>
      </rPr>
      <t>2</t>
    </r>
    <r>
      <rPr>
        <sz val="10"/>
        <color theme="1"/>
        <rFont val="Arial"/>
        <family val="2"/>
      </rPr>
      <t xml:space="preserve">. the estimated future cash flows are determined based on prices used in estimating the Group’s proved oil and gas reserves;    
</t>
    </r>
    <r>
      <rPr>
        <b/>
        <sz val="10"/>
        <color theme="1"/>
        <rFont val="Arial"/>
        <family val="2"/>
      </rPr>
      <t>3</t>
    </r>
    <r>
      <rPr>
        <sz val="10"/>
        <color theme="1"/>
        <rFont val="Arial"/>
        <family val="2"/>
      </rPr>
      <t xml:space="preserve">. the future cash flows incorporate estimated production costs (including production taxes), future development costs and asset retirement costs. All cost estimates are based on year-end technical and economic conditions;
</t>
    </r>
    <r>
      <rPr>
        <b/>
        <sz val="10"/>
        <color theme="1"/>
        <rFont val="Arial"/>
        <family val="2"/>
      </rPr>
      <t>4</t>
    </r>
    <r>
      <rPr>
        <sz val="10"/>
        <color theme="1"/>
        <rFont val="Arial"/>
        <family val="2"/>
      </rPr>
      <t xml:space="preserve">. future income taxes are computed by applying the year-end statutory tax rate to future net cash flows after consideration of permanent differences and future income tax credits; and
</t>
    </r>
    <r>
      <rPr>
        <b/>
        <sz val="10"/>
        <color theme="1"/>
        <rFont val="Arial"/>
        <family val="2"/>
      </rPr>
      <t>5</t>
    </r>
    <r>
      <rPr>
        <sz val="10"/>
        <color theme="1"/>
        <rFont val="Arial"/>
        <family val="2"/>
      </rPr>
      <t>. future net cash flows are discounted at a standard discount rate of 10 percent.       
These principles applied are those required by ASC 932 and do not reflect the expectations of real revenues from these reserves, nor their present value; hence, they do not constitute criteria for investment decisions. An estimate of the fair value of reserves should also take into account, among other things, the recovery of reserves not presently classified as proved, anticipated future changes in prices and costs and a discount factor more representative of the time value of money and the risks inherent in reserve estimates.</t>
    </r>
  </si>
  <si>
    <t>Production (p85)</t>
  </si>
  <si>
    <t>Proved reserves (p85)</t>
  </si>
  <si>
    <t>Africa excl. North Africa (p86)</t>
  </si>
  <si>
    <t>Americas (p87)</t>
  </si>
  <si>
    <t>Asia-Pacific (p88)</t>
  </si>
  <si>
    <t>Europe (p89)</t>
  </si>
  <si>
    <t>Mid. East &amp; North Africa (p90)</t>
  </si>
  <si>
    <t>Comb. liquids gas prod. (p91)</t>
  </si>
  <si>
    <t>Liquids prod. (p92)</t>
  </si>
  <si>
    <t>Gas production (p93)</t>
  </si>
  <si>
    <t>Key op. ratios Group (p94)</t>
  </si>
  <si>
    <t>Key op. ratios subs. (p94)</t>
  </si>
  <si>
    <t>Changes oil bitum. gas (p95-98)</t>
  </si>
  <si>
    <t>Changes oil&amp;Bitum.res. (p99-102)</t>
  </si>
  <si>
    <t>Changes gas res. (p103-106)</t>
  </si>
  <si>
    <t>Cost incurred (p109-110)</t>
  </si>
  <si>
    <t>Capitalized cost (p111-112)</t>
  </si>
  <si>
    <t>Net cash flows (p113-114)</t>
  </si>
  <si>
    <t>Changes net cash flows (p115)</t>
  </si>
  <si>
    <t>Oil Gas Acreage (p116)</t>
  </si>
  <si>
    <t>Nb. prod. wells (p117)</t>
  </si>
  <si>
    <t>Nb.prod.dry.wells drilled (p118)</t>
  </si>
  <si>
    <t>Results op. activities (p107-108)</t>
  </si>
  <si>
    <t>Explo.Devpt.wells (p119)</t>
  </si>
  <si>
    <t>Pipeline interests (p120)</t>
  </si>
  <si>
    <t>Pipeline gas sales (p121)</t>
  </si>
  <si>
    <t>FACTBOOK 2022</t>
  </si>
  <si>
    <t>STANDARDIZED MEASURE OF DISCOUNTED FUTURE NET CASH FLOWS (EXCLUDING TRANSPORTATION)</t>
  </si>
  <si>
    <r>
      <t xml:space="preserve">Liquids </t>
    </r>
    <r>
      <rPr>
        <i/>
        <sz val="9"/>
        <rFont val="Arial"/>
        <family val="2"/>
      </rPr>
      <t>(kb/d)</t>
    </r>
    <r>
      <rPr>
        <vertAlign val="superscript"/>
        <sz val="9"/>
        <rFont val="Arial"/>
        <family val="2"/>
      </rPr>
      <t>(1)</t>
    </r>
  </si>
  <si>
    <r>
      <t>Gas</t>
    </r>
    <r>
      <rPr>
        <i/>
        <sz val="9"/>
        <rFont val="Arial"/>
        <family val="2"/>
      </rPr>
      <t xml:space="preserve"> (Mcf/d)</t>
    </r>
    <r>
      <rPr>
        <vertAlign val="superscript"/>
        <sz val="9"/>
        <rFont val="Arial"/>
        <family val="2"/>
      </rPr>
      <t>(2)</t>
    </r>
  </si>
  <si>
    <r>
      <t xml:space="preserve">Gross installed renewable power generation capacities (GW) </t>
    </r>
    <r>
      <rPr>
        <b/>
        <vertAlign val="superscript"/>
        <sz val="9"/>
        <color theme="8"/>
        <rFont val="Arial"/>
        <family val="2"/>
      </rPr>
      <t>(1)(2)(3)</t>
    </r>
  </si>
  <si>
    <r>
      <t xml:space="preserve">Portfolio of gross renewable power generation capacities </t>
    </r>
    <r>
      <rPr>
        <i/>
        <sz val="9"/>
        <color theme="8"/>
        <rFont val="Arial"/>
        <family val="2"/>
      </rPr>
      <t>(GW)</t>
    </r>
    <r>
      <rPr>
        <b/>
        <i/>
        <vertAlign val="superscript"/>
        <sz val="9"/>
        <color theme="8"/>
        <rFont val="Arial"/>
        <family val="2"/>
      </rPr>
      <t xml:space="preserve"> </t>
    </r>
    <r>
      <rPr>
        <b/>
        <vertAlign val="superscript"/>
        <sz val="9"/>
        <color theme="8"/>
        <rFont val="Arial"/>
        <family val="2"/>
      </rPr>
      <t>(1)(2)(3)</t>
    </r>
  </si>
  <si>
    <r>
      <t>Renewable power generation capacities with PPA (GW)</t>
    </r>
    <r>
      <rPr>
        <b/>
        <vertAlign val="superscript"/>
        <sz val="9"/>
        <color theme="8"/>
        <rFont val="Arial"/>
        <family val="2"/>
      </rPr>
      <t xml:space="preserve"> (1)(2)(3)</t>
    </r>
  </si>
  <si>
    <r>
      <rPr>
        <sz val="8"/>
        <color theme="1"/>
        <rFont val="Krungthep"/>
        <family val="2"/>
      </rPr>
      <t>﻿</t>
    </r>
    <r>
      <rPr>
        <sz val="8"/>
        <color theme="1"/>
        <rFont val="Arial"/>
        <family val="2"/>
      </rPr>
      <t>(1) As of December 31, 2022 accumulated depreciation, depletion and amortization amounted to $188,977 million.</t>
    </r>
  </si>
  <si>
    <t>Financial highlights EP (p35)</t>
  </si>
  <si>
    <t>Production (p35)</t>
  </si>
  <si>
    <t>Financial highlights iLNG (p55)</t>
  </si>
  <si>
    <t>Hydrocarbon Prod&amp;LNG (p55)</t>
  </si>
  <si>
    <t>Liquefied natural gas (p58)</t>
  </si>
  <si>
    <t>Financial highlights iPower (p71)</t>
  </si>
  <si>
    <t>Renawables &amp; electricity (p71)</t>
  </si>
  <si>
    <t>CCGT power plants cap. (p74)</t>
  </si>
  <si>
    <t>Renewable power capacities (p74)</t>
  </si>
  <si>
    <t>Renewable cap. In operation (p77)</t>
  </si>
  <si>
    <t>Breakdown of gas electricity (p80)</t>
  </si>
  <si>
    <t xml:space="preserve">                            FACTBOOK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</si>
</sst>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0;\(#,##0\)"/>
    <numFmt numFmtId="165" formatCode="#,##0.00;\(#,##0.00\)"/>
    <numFmt numFmtId="166" formatCode="#,##0.0;\(#,##0.0\)"/>
    <numFmt numFmtId="167" formatCode="0.0%"/>
    <numFmt numFmtId="168" formatCode="0.0"/>
    <numFmt numFmtId="169" formatCode="#,##0.0"/>
    <numFmt numFmtId="170" formatCode="#,##0;[Red]#,##0"/>
    <numFmt numFmtId="171" formatCode="&quot;(&quot;0&quot;)&quot;"/>
    <numFmt numFmtId="172" formatCode="_-* #,##0_-;\-* #,##0_-;_-* &quot;-&quot;??_-;_-@_-"/>
    <numFmt numFmtId="173" formatCode="#,##0.0;\(#,##0.0\);&quot;-&quot;"/>
    <numFmt numFmtId="174" formatCode="#,##0;\(#,##0\);&quot;-&quot;"/>
    <numFmt numFmtId="175" formatCode="#,##0.000000;\(#,##0.000000\)"/>
    <numFmt numFmtId="176" formatCode="#,##0.00000;\(#,##0.00000\)"/>
    <numFmt numFmtId="177" formatCode="#.##0"/>
    <numFmt numFmtId="178" formatCode="#,##0.0_);\(#,##0.0\)"/>
    <numFmt numFmtId="179" formatCode="0.0_);\(0.0\)"/>
  </numFmts>
  <fonts count="172">
    <font>
      <sz val="12"/>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rgb="FFFF6E23"/>
      <name val="Arial"/>
      <family val="2"/>
    </font>
    <font>
      <i/>
      <sz val="10"/>
      <color theme="4"/>
      <name val="Arial"/>
      <family val="2"/>
    </font>
    <font>
      <b/>
      <sz val="9"/>
      <name val="Arial"/>
      <family val="2"/>
    </font>
    <font>
      <sz val="9"/>
      <name val="Arial"/>
      <family val="2"/>
    </font>
    <font>
      <vertAlign val="superscript"/>
      <sz val="9"/>
      <name val="Arial"/>
      <family val="2"/>
    </font>
    <font>
      <b/>
      <vertAlign val="superscript"/>
      <sz val="9"/>
      <name val="Arial"/>
      <family val="2"/>
    </font>
    <font>
      <sz val="8"/>
      <color theme="1"/>
      <name val="Arial"/>
      <family val="2"/>
    </font>
    <font>
      <b/>
      <vertAlign val="superscript"/>
      <sz val="12"/>
      <color rgb="FFFF6E23"/>
      <name val="Arial"/>
      <family val="2"/>
    </font>
    <font>
      <sz val="10"/>
      <color theme="1"/>
      <name val="Arial"/>
      <family val="2"/>
    </font>
    <font>
      <i/>
      <sz val="10"/>
      <color rgb="FF3876AF"/>
      <name val="Arial"/>
      <family val="2"/>
    </font>
    <font>
      <sz val="12"/>
      <color rgb="FF3876AF"/>
      <name val="Calibri"/>
      <family val="2"/>
      <scheme val="minor"/>
    </font>
    <font>
      <sz val="12"/>
      <color rgb="FF000000"/>
      <name val="Calibri"/>
      <family val="2"/>
      <scheme val="minor"/>
    </font>
    <font>
      <b/>
      <sz val="12"/>
      <color rgb="FF000000"/>
      <name val="Calibri"/>
      <family val="2"/>
      <scheme val="minor"/>
    </font>
    <font>
      <b/>
      <sz val="12"/>
      <color theme="1"/>
      <name val="Calibri"/>
      <family val="2"/>
      <scheme val="minor"/>
    </font>
    <font>
      <sz val="12"/>
      <color rgb="FFFF6E23"/>
      <name val="Arial"/>
      <family val="2"/>
    </font>
    <font>
      <sz val="8"/>
      <color rgb="FF000000"/>
      <name val="Arial"/>
      <family val="2"/>
    </font>
    <font>
      <b/>
      <sz val="10"/>
      <color theme="4"/>
      <name val="Arial"/>
      <family val="2"/>
    </font>
    <font>
      <b/>
      <sz val="10"/>
      <color rgb="FFFF6E23"/>
      <name val="Arial"/>
      <family val="2"/>
    </font>
    <font>
      <b/>
      <sz val="12"/>
      <color rgb="FF542C73"/>
      <name val="Arial"/>
      <family val="2"/>
    </font>
    <font>
      <b/>
      <sz val="10"/>
      <color rgb="FF542C73"/>
      <name val="Arial"/>
      <family val="2"/>
    </font>
    <font>
      <sz val="9"/>
      <color indexed="44"/>
      <name val="Arial"/>
      <family val="2"/>
    </font>
    <font>
      <b/>
      <sz val="9"/>
      <color theme="0"/>
      <name val="Arial"/>
      <family val="2"/>
    </font>
    <font>
      <b/>
      <sz val="12"/>
      <color indexed="40"/>
      <name val="Arial"/>
      <family val="2"/>
    </font>
    <font>
      <sz val="8"/>
      <name val="Arial"/>
      <family val="2"/>
    </font>
    <font>
      <i/>
      <sz val="8"/>
      <name val="Arial"/>
      <family val="2"/>
    </font>
    <font>
      <sz val="9"/>
      <color theme="1"/>
      <name val="Arial"/>
      <family val="2"/>
    </font>
    <font>
      <u/>
      <sz val="12"/>
      <color theme="10"/>
      <name val="Calibri"/>
      <family val="2"/>
      <scheme val="minor"/>
    </font>
    <font>
      <u/>
      <sz val="12"/>
      <color theme="11"/>
      <name val="Calibri"/>
      <family val="2"/>
      <scheme val="minor"/>
    </font>
    <font>
      <b/>
      <sz val="9"/>
      <color theme="1"/>
      <name val="Arial"/>
      <family val="2"/>
    </font>
    <font>
      <sz val="12"/>
      <color rgb="FFFA7D00"/>
      <name val="Calibri"/>
      <family val="2"/>
      <scheme val="minor"/>
    </font>
    <font>
      <sz val="12"/>
      <name val="Arial"/>
      <family val="2"/>
    </font>
    <font>
      <b/>
      <vertAlign val="superscript"/>
      <sz val="9"/>
      <color rgb="FF3876AF"/>
      <name val="Arial"/>
      <family val="2"/>
    </font>
    <font>
      <sz val="8"/>
      <color theme="1"/>
      <name val="Krungthep"/>
      <family val="2"/>
    </font>
    <font>
      <sz val="8"/>
      <color theme="1"/>
      <name val="Monaco"/>
      <family val="2"/>
    </font>
    <font>
      <b/>
      <sz val="12"/>
      <color rgb="FFFF6E23"/>
      <name val="Krungthep"/>
      <family val="2"/>
    </font>
    <font>
      <sz val="12"/>
      <color rgb="FFFF0000"/>
      <name val="Calibri"/>
      <family val="2"/>
      <scheme val="minor"/>
    </font>
    <font>
      <sz val="12"/>
      <name val="Calibri"/>
      <family val="2"/>
      <scheme val="minor"/>
    </font>
    <font>
      <strike/>
      <sz val="8"/>
      <color theme="1"/>
      <name val="Arial"/>
      <family val="2"/>
    </font>
    <font>
      <sz val="9"/>
      <color rgb="FF000000"/>
      <name val="Arial"/>
      <family val="2"/>
    </font>
    <font>
      <b/>
      <sz val="10"/>
      <name val="Arial"/>
      <family val="2"/>
    </font>
    <font>
      <i/>
      <sz val="8"/>
      <color theme="1"/>
      <name val="Arial"/>
      <family val="2"/>
    </font>
    <font>
      <vertAlign val="superscript"/>
      <sz val="9"/>
      <color theme="1"/>
      <name val="Arial"/>
      <family val="2"/>
    </font>
    <font>
      <i/>
      <sz val="10"/>
      <color theme="1"/>
      <name val="Arial"/>
      <family val="2"/>
    </font>
    <font>
      <strike/>
      <sz val="9"/>
      <name val="Arial"/>
      <family val="2"/>
    </font>
    <font>
      <b/>
      <strike/>
      <sz val="10"/>
      <color rgb="FF3876AF"/>
      <name val="Arial"/>
      <family val="2"/>
    </font>
    <font>
      <b/>
      <strike/>
      <sz val="9"/>
      <name val="Arial"/>
      <family val="2"/>
    </font>
    <font>
      <vertAlign val="superscript"/>
      <sz val="8"/>
      <color theme="1"/>
      <name val="Arial"/>
      <family val="2"/>
    </font>
    <font>
      <sz val="10"/>
      <name val="Arial"/>
      <family val="2"/>
    </font>
    <font>
      <b/>
      <sz val="10"/>
      <color theme="1"/>
      <name val="Arial"/>
      <family val="2"/>
    </font>
    <font>
      <b/>
      <vertAlign val="superscript"/>
      <sz val="10"/>
      <color theme="1"/>
      <name val="Arial"/>
      <family val="2"/>
    </font>
    <font>
      <sz val="8"/>
      <color theme="1"/>
      <name val="Arial Italic"/>
    </font>
    <font>
      <b/>
      <sz val="12"/>
      <color rgb="FFFF6E23"/>
      <name val="Lucida Sans Unicode"/>
      <family val="2"/>
    </font>
    <font>
      <b/>
      <sz val="12"/>
      <color rgb="FFFF6E23"/>
      <name val="Arial Bold"/>
      <family val="2"/>
    </font>
    <font>
      <b/>
      <u/>
      <sz val="12"/>
      <color rgb="FFFF0000"/>
      <name val="Calibri"/>
      <family val="2"/>
      <scheme val="minor"/>
    </font>
    <font>
      <b/>
      <sz val="9"/>
      <color rgb="FF0052FF"/>
      <name val="Arial"/>
      <family val="2"/>
    </font>
    <font>
      <b/>
      <u/>
      <sz val="12"/>
      <color rgb="FF0052FF"/>
      <name val="Calibri"/>
      <family val="2"/>
      <scheme val="minor"/>
    </font>
    <font>
      <b/>
      <sz val="10"/>
      <color rgb="FFCA5B78"/>
      <name val="Arial"/>
      <family val="2"/>
    </font>
    <font>
      <b/>
      <sz val="9"/>
      <color rgb="FF542C73"/>
      <name val="Arial"/>
      <family val="2"/>
    </font>
    <font>
      <b/>
      <sz val="9"/>
      <color rgb="FFCA5B78"/>
      <name val="Arial"/>
      <family val="2"/>
    </font>
    <font>
      <sz val="8"/>
      <name val="Noteworthy Bold"/>
      <family val="2"/>
    </font>
    <font>
      <b/>
      <sz val="8"/>
      <color theme="1"/>
      <name val="Arial"/>
      <family val="2"/>
    </font>
    <font>
      <i/>
      <sz val="10"/>
      <color rgb="FF542C73"/>
      <name val="Arial"/>
      <family val="2"/>
    </font>
    <font>
      <sz val="8"/>
      <color theme="1"/>
      <name val="Calibri"/>
      <family val="2"/>
      <scheme val="minor"/>
    </font>
    <font>
      <sz val="10"/>
      <color theme="1"/>
      <name val="Krungthep"/>
      <family val="2"/>
    </font>
    <font>
      <b/>
      <vertAlign val="superscript"/>
      <sz val="10"/>
      <name val="Arial"/>
      <family val="2"/>
    </font>
    <font>
      <b/>
      <sz val="12"/>
      <color rgb="FFFF0000"/>
      <name val="Calibri"/>
      <family val="2"/>
      <scheme val="minor"/>
    </font>
    <font>
      <sz val="12"/>
      <color theme="1"/>
      <name val="Calibri (Corps)"/>
    </font>
    <font>
      <b/>
      <sz val="9"/>
      <color rgb="FF8C2365"/>
      <name val="Arial"/>
      <family val="2"/>
    </font>
    <font>
      <sz val="8"/>
      <color rgb="FFFF0000"/>
      <name val="Arial"/>
      <family val="2"/>
    </font>
    <font>
      <b/>
      <sz val="16"/>
      <color theme="0"/>
      <name val="Arial "/>
    </font>
    <font>
      <b/>
      <sz val="16"/>
      <color theme="0"/>
      <name val="Arial"/>
      <family val="2"/>
    </font>
    <font>
      <b/>
      <sz val="16"/>
      <color rgb="FF285AFF"/>
      <name val="Arial"/>
      <family val="2"/>
    </font>
    <font>
      <b/>
      <sz val="16"/>
      <color rgb="FFFF0000"/>
      <name val="Arial"/>
      <family val="2"/>
    </font>
    <font>
      <b/>
      <sz val="16"/>
      <color rgb="FF32C8C8"/>
      <name val="Arial"/>
      <family val="2"/>
    </font>
    <font>
      <b/>
      <sz val="16"/>
      <color rgb="FF96E600"/>
      <name val="Arial"/>
      <family val="2"/>
    </font>
    <font>
      <b/>
      <sz val="16"/>
      <color rgb="FFFFC800"/>
      <name val="Arial"/>
      <family val="2"/>
    </font>
    <font>
      <b/>
      <sz val="12"/>
      <color rgb="FFFF0000"/>
      <name val="Arial"/>
      <family val="2"/>
    </font>
    <font>
      <b/>
      <sz val="10"/>
      <color rgb="FF285AFF"/>
      <name val="Arial"/>
      <family val="2"/>
    </font>
    <font>
      <b/>
      <sz val="10"/>
      <color rgb="FFFFC800"/>
      <name val="Arial"/>
      <family val="2"/>
    </font>
    <font>
      <b/>
      <sz val="10"/>
      <color rgb="FF96E600"/>
      <name val="Arial"/>
      <family val="2"/>
    </font>
    <font>
      <b/>
      <sz val="9"/>
      <color rgb="FF285AFF"/>
      <name val="Arial"/>
      <family val="2"/>
    </font>
    <font>
      <b/>
      <sz val="10"/>
      <color rgb="FF009BFF"/>
      <name val="Arial"/>
      <family val="2"/>
    </font>
    <font>
      <b/>
      <sz val="9"/>
      <color rgb="FF009BFF"/>
      <name val="Arial"/>
      <family val="2"/>
    </font>
    <font>
      <b/>
      <sz val="10"/>
      <color rgb="FFFF0000"/>
      <name val="Arial"/>
      <family val="2"/>
    </font>
    <font>
      <b/>
      <sz val="10"/>
      <color rgb="FF32C8C8"/>
      <name val="Arial"/>
      <family val="2"/>
    </font>
    <font>
      <b/>
      <sz val="9"/>
      <color rgb="FF32C8C8"/>
      <name val="Arial"/>
      <family val="2"/>
    </font>
    <font>
      <sz val="9"/>
      <color rgb="FF32C8C8"/>
      <name val="Arial"/>
      <family val="2"/>
    </font>
    <font>
      <b/>
      <vertAlign val="superscript"/>
      <sz val="9"/>
      <color rgb="FF32C8C8"/>
      <name val="Arial"/>
      <family val="2"/>
    </font>
    <font>
      <b/>
      <vertAlign val="superscript"/>
      <sz val="10"/>
      <color rgb="FF32C8C8"/>
      <name val="Arial"/>
      <family val="2"/>
    </font>
    <font>
      <b/>
      <sz val="9"/>
      <color rgb="FF96E600"/>
      <name val="Arial"/>
      <family val="2"/>
    </font>
    <font>
      <b/>
      <sz val="9"/>
      <color rgb="FFFFC800"/>
      <name val="Arial"/>
      <family val="2"/>
    </font>
    <font>
      <b/>
      <vertAlign val="superscript"/>
      <sz val="9"/>
      <color rgb="FFFFC800"/>
      <name val="Arial"/>
      <family val="2"/>
    </font>
    <font>
      <b/>
      <sz val="9"/>
      <color rgb="FF32C8C8"/>
      <name val="Arial Bold"/>
      <family val="2"/>
    </font>
    <font>
      <b/>
      <sz val="9"/>
      <color rgb="FFFF0000"/>
      <name val="Arial"/>
      <family val="2"/>
    </font>
    <font>
      <b/>
      <sz val="10"/>
      <color rgb="FF00976D"/>
      <name val="Arial"/>
      <family val="2"/>
    </font>
    <font>
      <sz val="9"/>
      <color rgb="FFFF0000"/>
      <name val="Arial"/>
      <family val="2"/>
    </font>
    <font>
      <sz val="8"/>
      <color rgb="FFFF0000"/>
      <name val="Calibri"/>
      <family val="2"/>
      <scheme val="minor"/>
    </font>
    <font>
      <b/>
      <sz val="12"/>
      <color rgb="FFFF6E23"/>
      <name val="HelveticaNeueLT Com 23 UltLtEx"/>
      <family val="2"/>
    </font>
    <font>
      <b/>
      <sz val="10"/>
      <color rgb="FF8C2365"/>
      <name val="Arial"/>
      <family val="2"/>
    </font>
    <font>
      <b/>
      <sz val="10"/>
      <color rgb="FF0052FF"/>
      <name val="Arial"/>
      <family val="2"/>
    </font>
    <font>
      <b/>
      <sz val="10"/>
      <color rgb="FFCF3087"/>
      <name val="Arial"/>
      <family val="2"/>
    </font>
    <font>
      <b/>
      <sz val="9"/>
      <color rgb="FFCF3087"/>
      <name val="Arial"/>
      <family val="2"/>
    </font>
    <font>
      <b/>
      <i/>
      <sz val="12"/>
      <color theme="4"/>
      <name val="Arial"/>
      <family val="2"/>
    </font>
    <font>
      <i/>
      <sz val="12"/>
      <color theme="4"/>
      <name val="Calibri"/>
      <family val="2"/>
      <scheme val="minor"/>
    </font>
    <font>
      <i/>
      <sz val="10"/>
      <name val="Arial"/>
      <family val="2"/>
    </font>
    <font>
      <b/>
      <sz val="10"/>
      <color rgb="FF3876AF"/>
      <name val="Arial"/>
      <family val="2"/>
    </font>
    <font>
      <sz val="8"/>
      <color theme="1"/>
      <name val="Noteworthy Bold"/>
      <family val="2"/>
    </font>
    <font>
      <b/>
      <vertAlign val="superscript"/>
      <sz val="10"/>
      <color rgb="FF3876AF"/>
      <name val="Arial"/>
      <family val="2"/>
    </font>
    <font>
      <b/>
      <i/>
      <sz val="10"/>
      <name val="Arial"/>
      <family val="2"/>
    </font>
    <font>
      <b/>
      <sz val="9"/>
      <color theme="4"/>
      <name val="Arial"/>
      <family val="2"/>
    </font>
    <font>
      <sz val="8"/>
      <color rgb="FF000000"/>
      <name val="Krungthep"/>
    </font>
    <font>
      <sz val="10"/>
      <name val="Arial Italic"/>
    </font>
    <font>
      <i/>
      <sz val="10"/>
      <name val="Arial Italic"/>
      <family val="2"/>
    </font>
    <font>
      <sz val="12"/>
      <color rgb="FF0000FF"/>
      <name val="Calibri"/>
      <family val="2"/>
      <scheme val="minor"/>
    </font>
    <font>
      <b/>
      <sz val="12"/>
      <color rgb="FF32C8C8"/>
      <name val="Calibri"/>
      <family val="2"/>
      <scheme val="minor"/>
    </font>
    <font>
      <i/>
      <vertAlign val="superscript"/>
      <sz val="9"/>
      <name val="Arial"/>
      <family val="2"/>
    </font>
    <font>
      <i/>
      <sz val="9"/>
      <name val="Arial"/>
      <family val="2"/>
    </font>
    <font>
      <b/>
      <i/>
      <sz val="9"/>
      <color rgb="FF285AFF"/>
      <name val="Arial"/>
      <family val="2"/>
    </font>
    <font>
      <b/>
      <i/>
      <sz val="9"/>
      <name val="Arial"/>
      <family val="2"/>
    </font>
    <font>
      <sz val="12"/>
      <color rgb="FF32C8C8"/>
      <name val="Calibri"/>
      <family val="2"/>
      <scheme val="minor"/>
    </font>
    <font>
      <b/>
      <i/>
      <sz val="9"/>
      <color rgb="FF009BFF"/>
      <name val="Arial"/>
      <family val="2"/>
    </font>
    <font>
      <i/>
      <sz val="9"/>
      <color rgb="FF009BFF"/>
      <name val="Arial"/>
      <family val="2"/>
    </font>
    <font>
      <i/>
      <sz val="9"/>
      <color theme="1"/>
      <name val="Arial"/>
      <family val="2"/>
    </font>
    <font>
      <i/>
      <sz val="9"/>
      <color rgb="FFFF0000"/>
      <name val="Arial"/>
      <family val="2"/>
    </font>
    <font>
      <i/>
      <sz val="9"/>
      <color rgb="FF32C8C8"/>
      <name val="Arial Bold"/>
    </font>
    <font>
      <i/>
      <sz val="9"/>
      <color rgb="FF32C8C8"/>
      <name val="Arial"/>
      <family val="2"/>
    </font>
    <font>
      <sz val="10"/>
      <color rgb="FF32C8C8"/>
      <name val="Arial"/>
      <family val="2"/>
    </font>
    <font>
      <vertAlign val="superscript"/>
      <sz val="10"/>
      <color theme="1"/>
      <name val="Calibri"/>
      <family val="2"/>
      <scheme val="minor"/>
    </font>
    <font>
      <sz val="10"/>
      <color theme="1"/>
      <name val="Calibri"/>
      <family val="2"/>
      <scheme val="minor"/>
    </font>
    <font>
      <b/>
      <sz val="9"/>
      <color rgb="FF96E600"/>
      <name val="Arial Bold"/>
    </font>
    <font>
      <sz val="12"/>
      <color rgb="FFFF6E23"/>
      <name val="Calibri"/>
      <family val="2"/>
      <scheme val="minor"/>
    </font>
    <font>
      <b/>
      <sz val="10"/>
      <color theme="2" tint="-0.249977111117893"/>
      <name val="Arial"/>
      <family val="2"/>
    </font>
    <font>
      <sz val="12"/>
      <color theme="2" tint="-0.249977111117893"/>
      <name val="Calibri"/>
      <family val="2"/>
      <scheme val="minor"/>
    </font>
    <font>
      <i/>
      <sz val="12"/>
      <name val="Calibri"/>
      <family val="2"/>
      <scheme val="minor"/>
    </font>
    <font>
      <b/>
      <sz val="12"/>
      <color theme="2" tint="-0.249977111117893"/>
      <name val="Arial"/>
      <family val="2"/>
    </font>
    <font>
      <sz val="9"/>
      <color rgb="FFFF0000"/>
      <name val="Calibri"/>
      <family val="2"/>
      <scheme val="minor"/>
    </font>
    <font>
      <sz val="8"/>
      <color theme="0"/>
      <name val="Arial"/>
      <family val="2"/>
    </font>
    <font>
      <b/>
      <sz val="10"/>
      <color rgb="FF92D050"/>
      <name val="Arial"/>
      <family val="2"/>
    </font>
    <font>
      <b/>
      <sz val="9"/>
      <color rgb="FF92D050"/>
      <name val="Arial"/>
      <family val="2"/>
    </font>
    <font>
      <b/>
      <vertAlign val="superscript"/>
      <sz val="10"/>
      <color rgb="FF96E600"/>
      <name val="Arial"/>
      <family val="2"/>
    </font>
    <font>
      <sz val="9"/>
      <color rgb="FF96E600"/>
      <name val="Arial"/>
      <family val="2"/>
    </font>
    <font>
      <sz val="7"/>
      <name val="Arial"/>
      <family val="2"/>
    </font>
    <font>
      <sz val="7"/>
      <color theme="1"/>
      <name val="Arial"/>
      <family val="2"/>
    </font>
    <font>
      <b/>
      <sz val="16"/>
      <color theme="8"/>
      <name val="Arial"/>
      <family val="2"/>
    </font>
    <font>
      <b/>
      <sz val="16"/>
      <color rgb="FF00B0F0"/>
      <name val="Arial"/>
      <family val="2"/>
    </font>
    <font>
      <u/>
      <sz val="11"/>
      <color theme="10"/>
      <name val="Calibri"/>
      <family val="2"/>
      <scheme val="minor"/>
    </font>
    <font>
      <b/>
      <vertAlign val="superscript"/>
      <sz val="11.5"/>
      <color rgb="FF32C8C8"/>
      <name val="Arial"/>
      <family val="2"/>
    </font>
    <font>
      <b/>
      <i/>
      <vertAlign val="superscript"/>
      <sz val="10"/>
      <name val="Arial"/>
      <family val="2"/>
    </font>
    <font>
      <b/>
      <i/>
      <sz val="9"/>
      <color rgb="FF32C8C8"/>
      <name val="Arial"/>
      <family val="2"/>
    </font>
    <font>
      <sz val="8"/>
      <name val="Calibri"/>
      <family val="2"/>
      <scheme val="minor"/>
    </font>
    <font>
      <b/>
      <sz val="8"/>
      <name val="Arial"/>
      <family val="2"/>
    </font>
    <font>
      <sz val="12"/>
      <color theme="0" tint="-0.249977111117893"/>
      <name val="Calibri"/>
      <family val="2"/>
      <scheme val="minor"/>
    </font>
    <font>
      <vertAlign val="superscript"/>
      <sz val="7.2"/>
      <name val="Arial"/>
      <family val="2"/>
    </font>
    <font>
      <sz val="8"/>
      <name val="Krungthep"/>
      <family val="2"/>
    </font>
    <font>
      <sz val="9"/>
      <color theme="1"/>
      <name val="Calibri"/>
      <family val="2"/>
      <scheme val="minor"/>
    </font>
    <font>
      <b/>
      <sz val="7"/>
      <color rgb="FFFF0000"/>
      <name val="Arial"/>
      <family val="2"/>
    </font>
    <font>
      <b/>
      <sz val="10"/>
      <color theme="8"/>
      <name val="Arial"/>
      <family val="2"/>
    </font>
    <font>
      <b/>
      <sz val="9"/>
      <color theme="8"/>
      <name val="Arial"/>
      <family val="2"/>
    </font>
    <font>
      <b/>
      <vertAlign val="superscript"/>
      <sz val="9"/>
      <color theme="8"/>
      <name val="Arial"/>
      <family val="2"/>
    </font>
    <font>
      <i/>
      <sz val="9"/>
      <color theme="8"/>
      <name val="Arial"/>
      <family val="2"/>
    </font>
    <font>
      <b/>
      <i/>
      <vertAlign val="superscript"/>
      <sz val="9"/>
      <color theme="8"/>
      <name val="Arial"/>
      <family val="2"/>
    </font>
    <font>
      <b/>
      <sz val="10"/>
      <color rgb="FF00A37F"/>
      <name val="Arial"/>
      <family val="2"/>
    </font>
    <font>
      <b/>
      <sz val="10"/>
      <name val="Arial"/>
    </font>
    <font>
      <sz val="9"/>
      <name val="Arial"/>
    </font>
    <font>
      <b/>
      <sz val="9"/>
      <color rgb="FF32C8C8"/>
      <name val="Arial"/>
    </font>
    <font>
      <b/>
      <sz val="24"/>
      <color rgb="FFFF0000"/>
      <name val="Arial"/>
      <family val="2"/>
    </font>
  </fonts>
  <fills count="35">
    <fill>
      <patternFill patternType="none"/>
    </fill>
    <fill>
      <patternFill patternType="gray125"/>
    </fill>
    <fill>
      <patternFill patternType="solid">
        <fgColor theme="0" tint="-0.14996795556505021"/>
        <bgColor theme="0"/>
      </patternFill>
    </fill>
    <fill>
      <patternFill patternType="solid">
        <fgColor theme="0"/>
        <bgColor rgb="FFC0C0C0"/>
      </patternFill>
    </fill>
    <fill>
      <patternFill patternType="solid">
        <fgColor rgb="FFD9D9D9"/>
        <bgColor rgb="FFC0C0C0"/>
      </patternFill>
    </fill>
    <fill>
      <patternFill patternType="solid">
        <fgColor rgb="FFFFFFFF"/>
        <bgColor rgb="FFC0C0C0"/>
      </patternFill>
    </fill>
    <fill>
      <patternFill patternType="solid">
        <fgColor theme="0"/>
        <bgColor indexed="64"/>
      </patternFill>
    </fill>
    <fill>
      <patternFill patternType="solid">
        <fgColor rgb="FFD6DFED"/>
        <bgColor indexed="64"/>
      </patternFill>
    </fill>
    <fill>
      <patternFill patternType="solid">
        <fgColor indexed="40"/>
        <bgColor indexed="49"/>
      </patternFill>
    </fill>
    <fill>
      <patternFill patternType="solid">
        <fgColor indexed="9"/>
        <bgColor indexed="8"/>
      </patternFill>
    </fill>
    <fill>
      <patternFill patternType="solid">
        <fgColor rgb="FFFFFF00"/>
        <bgColor indexed="64"/>
      </patternFill>
    </fill>
    <fill>
      <patternFill patternType="solid">
        <fgColor rgb="FFF2F2F2"/>
        <bgColor theme="0"/>
      </patternFill>
    </fill>
    <fill>
      <patternFill patternType="solid">
        <fgColor rgb="FFF2F2F2"/>
        <bgColor rgb="FFC0C0C0"/>
      </patternFill>
    </fill>
    <fill>
      <patternFill patternType="solid">
        <fgColor rgb="FFF2F2F2"/>
        <bgColor indexed="64"/>
      </patternFill>
    </fill>
    <fill>
      <patternFill patternType="solid">
        <fgColor rgb="FFF2F2F2"/>
      </patternFill>
    </fill>
    <fill>
      <patternFill patternType="solid">
        <fgColor theme="0" tint="-4.9989318521683403E-2"/>
        <bgColor indexed="64"/>
      </patternFill>
    </fill>
    <fill>
      <patternFill patternType="solid">
        <fgColor rgb="FFD4C4D6"/>
      </patternFill>
    </fill>
    <fill>
      <patternFill patternType="solid">
        <fgColor theme="0"/>
      </patternFill>
    </fill>
    <fill>
      <patternFill patternType="solid">
        <fgColor theme="0" tint="-4.9989318521683403E-2"/>
        <bgColor rgb="FFC0C0C0"/>
      </patternFill>
    </fill>
    <fill>
      <patternFill patternType="solid">
        <fgColor theme="0" tint="-4.9989318521683403E-2"/>
        <bgColor indexed="65"/>
      </patternFill>
    </fill>
    <fill>
      <patternFill patternType="solid">
        <fgColor rgb="FFCDE8D9"/>
      </patternFill>
    </fill>
    <fill>
      <patternFill patternType="solid">
        <fgColor theme="0" tint="-4.9989318521683403E-2"/>
        <bgColor rgb="FF000000"/>
      </patternFill>
    </fill>
    <fill>
      <patternFill patternType="solid">
        <fgColor rgb="FFD4C4D2"/>
      </patternFill>
    </fill>
    <fill>
      <patternFill patternType="solid">
        <fgColor rgb="FF285AFF"/>
        <bgColor indexed="64"/>
      </patternFill>
    </fill>
    <fill>
      <patternFill patternType="solid">
        <fgColor rgb="FFFF0000"/>
        <bgColor indexed="64"/>
      </patternFill>
    </fill>
    <fill>
      <patternFill patternType="solid">
        <fgColor rgb="FF32C8C8"/>
        <bgColor indexed="64"/>
      </patternFill>
    </fill>
    <fill>
      <patternFill patternType="solid">
        <fgColor rgb="FF96E600"/>
        <bgColor indexed="64"/>
      </patternFill>
    </fill>
    <fill>
      <patternFill patternType="solid">
        <fgColor rgb="FFFFC800"/>
        <bgColor indexed="64"/>
      </patternFill>
    </fill>
    <fill>
      <patternFill patternType="solid">
        <fgColor theme="9"/>
        <bgColor rgb="FFC0C0C0"/>
      </patternFill>
    </fill>
    <fill>
      <patternFill patternType="solid">
        <fgColor rgb="FFFFC000"/>
        <bgColor indexed="64"/>
      </patternFill>
    </fill>
    <fill>
      <patternFill patternType="solid">
        <fgColor theme="0" tint="-4.9989318521683403E-2"/>
        <bgColor theme="0"/>
      </patternFill>
    </fill>
    <fill>
      <patternFill patternType="solid">
        <fgColor theme="0" tint="-0.14999847407452621"/>
        <bgColor rgb="FFC0C0C0"/>
      </patternFill>
    </fill>
    <fill>
      <patternFill patternType="solid">
        <fgColor theme="0"/>
        <bgColor indexed="8"/>
      </patternFill>
    </fill>
    <fill>
      <patternFill patternType="solid">
        <fgColor theme="8"/>
        <bgColor indexed="64"/>
      </patternFill>
    </fill>
    <fill>
      <patternFill patternType="solid">
        <fgColor rgb="FF00B0F0"/>
        <bgColor indexed="64"/>
      </patternFill>
    </fill>
  </fills>
  <borders count="132">
    <border>
      <left/>
      <right/>
      <top/>
      <bottom/>
      <diagonal/>
    </border>
    <border>
      <left/>
      <right/>
      <top/>
      <bottom style="thin">
        <color rgb="FF264D93"/>
      </bottom>
      <diagonal/>
    </border>
    <border>
      <left/>
      <right/>
      <top/>
      <bottom style="thin">
        <color theme="1"/>
      </bottom>
      <diagonal/>
    </border>
    <border>
      <left/>
      <right/>
      <top/>
      <bottom style="thin">
        <color rgb="FFE6E6E6"/>
      </bottom>
      <diagonal/>
    </border>
    <border>
      <left/>
      <right/>
      <top style="thin">
        <color rgb="FFEBEBEB"/>
      </top>
      <bottom style="thin">
        <color rgb="FFEBEBEB"/>
      </bottom>
      <diagonal/>
    </border>
    <border>
      <left/>
      <right/>
      <top/>
      <bottom style="thin">
        <color rgb="FF3876AF"/>
      </bottom>
      <diagonal/>
    </border>
    <border>
      <left/>
      <right/>
      <top style="thin">
        <color rgb="FFEBEBEB"/>
      </top>
      <bottom style="thin">
        <color rgb="FFE6E6E6"/>
      </bottom>
      <diagonal/>
    </border>
    <border>
      <left/>
      <right/>
      <top style="thin">
        <color rgb="FFE6E6E6"/>
      </top>
      <bottom style="thin">
        <color rgb="FF3876AF"/>
      </bottom>
      <diagonal/>
    </border>
    <border>
      <left/>
      <right style="thick">
        <color theme="0"/>
      </right>
      <top/>
      <bottom style="thin">
        <color rgb="FFE6E6E6"/>
      </bottom>
      <diagonal/>
    </border>
    <border>
      <left style="thick">
        <color theme="0"/>
      </left>
      <right style="thick">
        <color theme="0"/>
      </right>
      <top/>
      <bottom style="thin">
        <color rgb="FFE6E6E6"/>
      </bottom>
      <diagonal/>
    </border>
    <border>
      <left/>
      <right/>
      <top style="thin">
        <color rgb="FFEFEFEF"/>
      </top>
      <bottom style="thin">
        <color rgb="FF3876AF"/>
      </bottom>
      <diagonal/>
    </border>
    <border>
      <left/>
      <right/>
      <top style="thin">
        <color rgb="FFEFEFEF"/>
      </top>
      <bottom style="thin">
        <color rgb="FFEFEFEF"/>
      </bottom>
      <diagonal/>
    </border>
    <border>
      <left/>
      <right style="thick">
        <color theme="0"/>
      </right>
      <top style="thin">
        <color rgb="FFEFEFEF"/>
      </top>
      <bottom style="thin">
        <color rgb="FFEFEFEF"/>
      </bottom>
      <diagonal/>
    </border>
    <border>
      <left/>
      <right style="thick">
        <color theme="0"/>
      </right>
      <top style="thin">
        <color rgb="FFEFEFEF"/>
      </top>
      <bottom style="thin">
        <color rgb="FF3876AF"/>
      </bottom>
      <diagonal/>
    </border>
    <border>
      <left/>
      <right style="thick">
        <color theme="0"/>
      </right>
      <top/>
      <bottom/>
      <diagonal/>
    </border>
    <border>
      <left/>
      <right/>
      <top style="thin">
        <color rgb="FFE6E6E6"/>
      </top>
      <bottom style="thin">
        <color auto="1"/>
      </bottom>
      <diagonal/>
    </border>
    <border>
      <left/>
      <right style="thick">
        <color theme="0"/>
      </right>
      <top style="thin">
        <color rgb="FFE6E6E6"/>
      </top>
      <bottom style="thin">
        <color rgb="FFE6E6E6"/>
      </bottom>
      <diagonal/>
    </border>
    <border>
      <left/>
      <right/>
      <top style="thin">
        <color auto="1"/>
      </top>
      <bottom style="thin">
        <color rgb="FFEBEBEB"/>
      </bottom>
      <diagonal/>
    </border>
    <border>
      <left/>
      <right/>
      <top/>
      <bottom style="thin">
        <color indexed="40"/>
      </bottom>
      <diagonal/>
    </border>
    <border>
      <left/>
      <right/>
      <top/>
      <bottom style="thin">
        <color theme="2"/>
      </bottom>
      <diagonal/>
    </border>
    <border>
      <left/>
      <right/>
      <top style="thin">
        <color indexed="40"/>
      </top>
      <bottom style="thin">
        <color indexed="40"/>
      </bottom>
      <diagonal/>
    </border>
    <border>
      <left/>
      <right style="thick">
        <color theme="0"/>
      </right>
      <top style="thin">
        <color rgb="FFE6E6E6"/>
      </top>
      <bottom style="thin">
        <color rgb="FF3876AF"/>
      </bottom>
      <diagonal/>
    </border>
    <border>
      <left/>
      <right/>
      <top style="thin">
        <color rgb="FFE6E6E6"/>
      </top>
      <bottom/>
      <diagonal/>
    </border>
    <border>
      <left/>
      <right/>
      <top/>
      <bottom style="thin">
        <color rgb="FFEBEBEB"/>
      </bottom>
      <diagonal/>
    </border>
    <border>
      <left/>
      <right style="thick">
        <color rgb="FFFFFFFF"/>
      </right>
      <top/>
      <bottom style="thin">
        <color rgb="FFEBEBEB"/>
      </bottom>
      <diagonal/>
    </border>
    <border>
      <left/>
      <right style="thick">
        <color rgb="FFFFFFFF"/>
      </right>
      <top/>
      <bottom style="thin">
        <color rgb="FFE6E6E6"/>
      </bottom>
      <diagonal/>
    </border>
    <border>
      <left/>
      <right style="thick">
        <color rgb="FFFFFFFF"/>
      </right>
      <top/>
      <bottom/>
      <diagonal/>
    </border>
    <border>
      <left/>
      <right style="thick">
        <color rgb="FFFFFFFF"/>
      </right>
      <top style="thin">
        <color rgb="FFEBEBEB"/>
      </top>
      <bottom style="thin">
        <color rgb="FFEBEBEB"/>
      </bottom>
      <diagonal/>
    </border>
    <border>
      <left/>
      <right/>
      <top style="thin">
        <color rgb="FFE6E6E6"/>
      </top>
      <bottom style="thin">
        <color rgb="FFE6E6E6"/>
      </bottom>
      <diagonal/>
    </border>
    <border>
      <left/>
      <right style="thick">
        <color theme="0"/>
      </right>
      <top/>
      <bottom style="thin">
        <color rgb="FF3876AF"/>
      </bottom>
      <diagonal/>
    </border>
    <border>
      <left/>
      <right/>
      <top/>
      <bottom style="double">
        <color rgb="FFFF8001"/>
      </bottom>
      <diagonal/>
    </border>
    <border>
      <left/>
      <right/>
      <top/>
      <bottom style="thin">
        <color rgb="FFD6DFED"/>
      </bottom>
      <diagonal/>
    </border>
    <border>
      <left/>
      <right/>
      <top style="thin">
        <color rgb="FFEBEBEB"/>
      </top>
      <bottom/>
      <diagonal/>
    </border>
    <border>
      <left/>
      <right/>
      <top/>
      <bottom style="thin">
        <color auto="1"/>
      </bottom>
      <diagonal/>
    </border>
    <border>
      <left/>
      <right/>
      <top style="thin">
        <color auto="1"/>
      </top>
      <bottom style="thin">
        <color auto="1"/>
      </bottom>
      <diagonal/>
    </border>
    <border>
      <left/>
      <right/>
      <top style="thin">
        <color auto="1"/>
      </top>
      <bottom style="thin">
        <color rgb="FFE6E6E6"/>
      </bottom>
      <diagonal/>
    </border>
    <border>
      <left/>
      <right style="thick">
        <color rgb="FFFFFFFF"/>
      </right>
      <top style="thin">
        <color auto="1"/>
      </top>
      <bottom style="thin">
        <color rgb="FFEBEBEB"/>
      </bottom>
      <diagonal/>
    </border>
    <border>
      <left/>
      <right/>
      <top style="thin">
        <color auto="1"/>
      </top>
      <bottom style="thin">
        <color theme="0" tint="-4.9989318521683403E-2"/>
      </bottom>
      <diagonal/>
    </border>
    <border>
      <left style="thick">
        <color theme="0"/>
      </left>
      <right/>
      <top/>
      <bottom/>
      <diagonal/>
    </border>
    <border>
      <left style="thick">
        <color theme="0"/>
      </left>
      <right/>
      <top/>
      <bottom style="thin">
        <color rgb="FFE6E6E6"/>
      </bottom>
      <diagonal/>
    </border>
    <border>
      <left/>
      <right style="thick">
        <color theme="0"/>
      </right>
      <top style="thin">
        <color rgb="FFE6E6E6"/>
      </top>
      <bottom style="thin">
        <color auto="1"/>
      </bottom>
      <diagonal/>
    </border>
    <border>
      <left/>
      <right style="thick">
        <color rgb="FFFFFFFF"/>
      </right>
      <top style="thin">
        <color auto="1"/>
      </top>
      <bottom style="thin">
        <color rgb="FFE6E6E6"/>
      </bottom>
      <diagonal/>
    </border>
    <border>
      <left/>
      <right/>
      <top style="thin">
        <color rgb="FFEFEFEF"/>
      </top>
      <bottom style="thin">
        <color rgb="FFE6E6E6"/>
      </bottom>
      <diagonal/>
    </border>
    <border>
      <left/>
      <right/>
      <top/>
      <bottom style="thin">
        <color rgb="FFEFEFEF"/>
      </bottom>
      <diagonal/>
    </border>
    <border>
      <left/>
      <right style="thick">
        <color theme="0"/>
      </right>
      <top/>
      <bottom style="thin">
        <color rgb="FFEFEFEF"/>
      </bottom>
      <diagonal/>
    </border>
    <border>
      <left style="thick">
        <color theme="0"/>
      </left>
      <right/>
      <top/>
      <bottom style="thin">
        <color rgb="FFEFEFEF"/>
      </bottom>
      <diagonal/>
    </border>
    <border>
      <left style="thick">
        <color theme="0"/>
      </left>
      <right/>
      <top style="thin">
        <color rgb="FFEFEFEF"/>
      </top>
      <bottom style="thin">
        <color rgb="FFEFEFEF"/>
      </bottom>
      <diagonal/>
    </border>
    <border>
      <left style="thick">
        <color theme="0"/>
      </left>
      <right/>
      <top style="thin">
        <color rgb="FFEFEFEF"/>
      </top>
      <bottom style="thin">
        <color rgb="FF3876AF"/>
      </bottom>
      <diagonal/>
    </border>
    <border>
      <left style="thick">
        <color theme="0"/>
      </left>
      <right/>
      <top/>
      <bottom style="thin">
        <color rgb="FF3876AF"/>
      </bottom>
      <diagonal/>
    </border>
    <border>
      <left style="thick">
        <color theme="0"/>
      </left>
      <right/>
      <top style="thin">
        <color rgb="FFE6E6E6"/>
      </top>
      <bottom style="thin">
        <color rgb="FFE6E6E6"/>
      </bottom>
      <diagonal/>
    </border>
    <border>
      <left/>
      <right style="thick">
        <color theme="0"/>
      </right>
      <top/>
      <bottom style="thin">
        <color theme="0" tint="-0.14996795556505021"/>
      </bottom>
      <diagonal/>
    </border>
    <border>
      <left/>
      <right/>
      <top style="thin">
        <color theme="0" tint="-0.14999847407452621"/>
      </top>
      <bottom style="thin">
        <color rgb="FF3876AF"/>
      </bottom>
      <diagonal/>
    </border>
    <border>
      <left style="thick">
        <color theme="0"/>
      </left>
      <right/>
      <top style="thin">
        <color theme="0" tint="-0.14999847407452621"/>
      </top>
      <bottom style="thin">
        <color rgb="FF3876AF"/>
      </bottom>
      <diagonal/>
    </border>
    <border>
      <left/>
      <right/>
      <top/>
      <bottom style="thin">
        <color rgb="FF8C2365"/>
      </bottom>
      <diagonal/>
    </border>
    <border>
      <left/>
      <right/>
      <top/>
      <bottom style="thin">
        <color rgb="FF542C73"/>
      </bottom>
      <diagonal/>
    </border>
    <border>
      <left/>
      <right/>
      <top/>
      <bottom style="thin">
        <color rgb="FFCA5B78"/>
      </bottom>
      <diagonal/>
    </border>
    <border>
      <left/>
      <right/>
      <top/>
      <bottom style="thin">
        <color theme="0" tint="-4.9989318521683403E-2"/>
      </bottom>
      <diagonal/>
    </border>
    <border>
      <left style="thick">
        <color theme="0"/>
      </left>
      <right/>
      <top style="thin">
        <color rgb="FFE6E6E6"/>
      </top>
      <bottom style="thin">
        <color auto="1"/>
      </bottom>
      <diagonal/>
    </border>
    <border>
      <left style="thick">
        <color theme="0"/>
      </left>
      <right/>
      <top style="thick">
        <color theme="0"/>
      </top>
      <bottom/>
      <diagonal/>
    </border>
    <border>
      <left/>
      <right/>
      <top style="thick">
        <color theme="0"/>
      </top>
      <bottom/>
      <diagonal/>
    </border>
    <border>
      <left style="thick">
        <color theme="0"/>
      </left>
      <right/>
      <top/>
      <bottom style="thin">
        <color theme="1"/>
      </bottom>
      <diagonal/>
    </border>
    <border>
      <left/>
      <right/>
      <top/>
      <bottom style="thin">
        <color rgb="FF00976D"/>
      </bottom>
      <diagonal/>
    </border>
    <border>
      <left/>
      <right/>
      <top/>
      <bottom style="thin">
        <color rgb="FFCF3087"/>
      </bottom>
      <diagonal/>
    </border>
    <border>
      <left/>
      <right/>
      <top style="thin">
        <color theme="0" tint="-0.14996795556505021"/>
      </top>
      <bottom style="thin">
        <color theme="0" tint="-0.14996795556505021"/>
      </bottom>
      <diagonal/>
    </border>
    <border>
      <left/>
      <right/>
      <top/>
      <bottom style="thin">
        <color theme="0" tint="-0.14996795556505021"/>
      </bottom>
      <diagonal/>
    </border>
    <border>
      <left style="thin">
        <color rgb="FF7F7F7F"/>
      </left>
      <right style="thin">
        <color rgb="FF7F7F7F"/>
      </right>
      <top style="thin">
        <color rgb="FF7F7F7F"/>
      </top>
      <bottom style="thin">
        <color rgb="FF7F7F7F"/>
      </bottom>
      <diagonal/>
    </border>
    <border>
      <left/>
      <right/>
      <top/>
      <bottom style="thin">
        <color rgb="FF285AFF"/>
      </bottom>
      <diagonal/>
    </border>
    <border>
      <left/>
      <right style="thick">
        <color theme="0"/>
      </right>
      <top/>
      <bottom style="thin">
        <color rgb="FF285AFF"/>
      </bottom>
      <diagonal/>
    </border>
    <border>
      <left/>
      <right/>
      <top style="thin">
        <color rgb="FFEFEFEF"/>
      </top>
      <bottom style="thin">
        <color rgb="FF285AFF"/>
      </bottom>
      <diagonal/>
    </border>
    <border>
      <left/>
      <right/>
      <top style="thin">
        <color rgb="FF285AFF"/>
      </top>
      <bottom style="thin">
        <color rgb="FF285AFF"/>
      </bottom>
      <diagonal/>
    </border>
    <border>
      <left/>
      <right/>
      <top style="thin">
        <color theme="0" tint="-0.14999847407452621"/>
      </top>
      <bottom style="thin">
        <color rgb="FF285AFF"/>
      </bottom>
      <diagonal/>
    </border>
    <border>
      <left/>
      <right/>
      <top style="thin">
        <color rgb="FFE6E6E6"/>
      </top>
      <bottom style="thin">
        <color rgb="FF285AFF"/>
      </bottom>
      <diagonal/>
    </border>
    <border>
      <left style="thick">
        <color theme="0"/>
      </left>
      <right/>
      <top/>
      <bottom style="thin">
        <color rgb="FF285AFF"/>
      </bottom>
      <diagonal/>
    </border>
    <border>
      <left/>
      <right/>
      <top/>
      <bottom style="thin">
        <color rgb="FF009BFF"/>
      </bottom>
      <diagonal/>
    </border>
    <border>
      <left/>
      <right/>
      <top style="thin">
        <color rgb="FFE6E6E6"/>
      </top>
      <bottom style="thin">
        <color rgb="FF009BFF"/>
      </bottom>
      <diagonal/>
    </border>
    <border>
      <left/>
      <right/>
      <top style="thin">
        <color rgb="FF009BFF"/>
      </top>
      <bottom style="thin">
        <color rgb="FF009BFF"/>
      </bottom>
      <diagonal/>
    </border>
    <border>
      <left/>
      <right/>
      <top/>
      <bottom style="thin">
        <color rgb="FFFF0000"/>
      </bottom>
      <diagonal/>
    </border>
    <border>
      <left/>
      <right/>
      <top style="thin">
        <color rgb="FFE6E6E6"/>
      </top>
      <bottom style="thin">
        <color rgb="FFFF0000"/>
      </bottom>
      <diagonal/>
    </border>
    <border>
      <left/>
      <right/>
      <top/>
      <bottom style="thin">
        <color rgb="FF32C8C8"/>
      </bottom>
      <diagonal/>
    </border>
    <border>
      <left/>
      <right/>
      <top style="thin">
        <color rgb="FF32C8C8"/>
      </top>
      <bottom style="thin">
        <color rgb="FF32C8C8"/>
      </bottom>
      <diagonal/>
    </border>
    <border>
      <left/>
      <right style="thick">
        <color theme="0"/>
      </right>
      <top style="thin">
        <color rgb="FFE6E6E6"/>
      </top>
      <bottom style="thin">
        <color rgb="FF32C8C8"/>
      </bottom>
      <diagonal/>
    </border>
    <border>
      <left/>
      <right/>
      <top style="thin">
        <color rgb="FFE6E6E6"/>
      </top>
      <bottom style="thin">
        <color rgb="FF32C8C8"/>
      </bottom>
      <diagonal/>
    </border>
    <border>
      <left/>
      <right style="thick">
        <color theme="0"/>
      </right>
      <top/>
      <bottom style="thin">
        <color rgb="FF32C8C8"/>
      </bottom>
      <diagonal/>
    </border>
    <border>
      <left/>
      <right/>
      <top style="thin">
        <color rgb="FFCA5B78"/>
      </top>
      <bottom style="thin">
        <color rgb="FF32C8C8"/>
      </bottom>
      <diagonal/>
    </border>
    <border>
      <left/>
      <right/>
      <top style="thin">
        <color auto="1"/>
      </top>
      <bottom style="thin">
        <color rgb="FF32C8C8"/>
      </bottom>
      <diagonal/>
    </border>
    <border>
      <left/>
      <right style="thick">
        <color theme="0"/>
      </right>
      <top style="thin">
        <color rgb="FFE6E6E6"/>
      </top>
      <bottom/>
      <diagonal/>
    </border>
    <border>
      <left/>
      <right style="thick">
        <color theme="0"/>
      </right>
      <top style="thin">
        <color rgb="FF32C8C8"/>
      </top>
      <bottom style="thin">
        <color rgb="FF32C8C8"/>
      </bottom>
      <diagonal/>
    </border>
    <border>
      <left/>
      <right/>
      <top style="thin">
        <color rgb="FF32C8C8"/>
      </top>
      <bottom/>
      <diagonal/>
    </border>
    <border>
      <left style="thick">
        <color theme="0"/>
      </left>
      <right/>
      <top/>
      <bottom style="thin">
        <color rgb="FF32C8C8"/>
      </bottom>
      <diagonal/>
    </border>
    <border>
      <left style="thick">
        <color theme="0"/>
      </left>
      <right/>
      <top style="thin">
        <color rgb="FF32C8C8"/>
      </top>
      <bottom style="thin">
        <color rgb="FF32C8C8"/>
      </bottom>
      <diagonal/>
    </border>
    <border>
      <left/>
      <right/>
      <top style="thin">
        <color rgb="FF96E600"/>
      </top>
      <bottom style="thin">
        <color rgb="FF96E600"/>
      </bottom>
      <diagonal/>
    </border>
    <border>
      <left/>
      <right/>
      <top/>
      <bottom style="thin">
        <color rgb="FFFFC800"/>
      </bottom>
      <diagonal/>
    </border>
    <border>
      <left/>
      <right/>
      <top style="thin">
        <color rgb="FFE6E6E6"/>
      </top>
      <bottom style="thin">
        <color rgb="FFFFC800"/>
      </bottom>
      <diagonal/>
    </border>
    <border>
      <left/>
      <right/>
      <top style="thin">
        <color rgb="FFFFC800"/>
      </top>
      <bottom style="thin">
        <color rgb="FFFFC800"/>
      </bottom>
      <diagonal/>
    </border>
    <border>
      <left/>
      <right/>
      <top style="thin">
        <color theme="0" tint="-4.9989318521683403E-2"/>
      </top>
      <bottom style="thin">
        <color rgb="FFFFC800"/>
      </bottom>
      <diagonal/>
    </border>
    <border>
      <left/>
      <right/>
      <top/>
      <bottom style="thin">
        <color rgb="FF96E600"/>
      </bottom>
      <diagonal/>
    </border>
    <border>
      <left/>
      <right/>
      <top style="thin">
        <color rgb="FFE6E6E6"/>
      </top>
      <bottom style="thin">
        <color rgb="FF96E600"/>
      </bottom>
      <diagonal/>
    </border>
    <border>
      <left style="thick">
        <color theme="0"/>
      </left>
      <right/>
      <top style="thin">
        <color rgb="FFE6E6E6"/>
      </top>
      <bottom style="thin">
        <color rgb="FF96E600"/>
      </bottom>
      <diagonal/>
    </border>
    <border>
      <left style="thick">
        <color theme="0"/>
      </left>
      <right/>
      <top style="thin">
        <color rgb="FF96E600"/>
      </top>
      <bottom style="thin">
        <color rgb="FF96E600"/>
      </bottom>
      <diagonal/>
    </border>
    <border>
      <left/>
      <right style="thick">
        <color theme="0"/>
      </right>
      <top style="thin">
        <color rgb="FFE6E6E6"/>
      </top>
      <bottom style="thin">
        <color rgb="FF96E600"/>
      </bottom>
      <diagonal/>
    </border>
    <border>
      <left/>
      <right style="thick">
        <color theme="0"/>
      </right>
      <top style="thin">
        <color rgb="FF96E600"/>
      </top>
      <bottom style="thin">
        <color rgb="FF96E600"/>
      </bottom>
      <diagonal/>
    </border>
    <border>
      <left/>
      <right/>
      <top/>
      <bottom style="thin">
        <color theme="0" tint="-0.249977111117893"/>
      </bottom>
      <diagonal/>
    </border>
    <border>
      <left/>
      <right/>
      <top style="thin">
        <color rgb="FFFF0000"/>
      </top>
      <bottom style="thin">
        <color rgb="FFFF0000"/>
      </bottom>
      <diagonal/>
    </border>
    <border>
      <left/>
      <right/>
      <top style="thin">
        <color rgb="FF3876AF"/>
      </top>
      <bottom/>
      <diagonal/>
    </border>
    <border>
      <left/>
      <right style="thick">
        <color theme="0"/>
      </right>
      <top style="thin">
        <color rgb="FF264D93"/>
      </top>
      <bottom style="thin">
        <color rgb="FFE6E6E6"/>
      </bottom>
      <diagonal/>
    </border>
    <border>
      <left style="thick">
        <color rgb="FFFFFFFF"/>
      </left>
      <right/>
      <top/>
      <bottom style="thin">
        <color rgb="FFEBEBEB"/>
      </bottom>
      <diagonal/>
    </border>
    <border>
      <left style="thick">
        <color rgb="FFFFFFFF"/>
      </left>
      <right/>
      <top style="thin">
        <color rgb="FFEBEBEB"/>
      </top>
      <bottom style="thin">
        <color rgb="FFEBEBEB"/>
      </bottom>
      <diagonal/>
    </border>
    <border>
      <left/>
      <right/>
      <top style="thin">
        <color rgb="FFEBEBEB"/>
      </top>
      <bottom style="thin">
        <color rgb="FF285AFF"/>
      </bottom>
      <diagonal/>
    </border>
    <border>
      <left/>
      <right style="thick">
        <color rgb="FFFFFFFF"/>
      </right>
      <top style="thin">
        <color rgb="FFEBEBEB"/>
      </top>
      <bottom style="thin">
        <color rgb="FF285AFF"/>
      </bottom>
      <diagonal/>
    </border>
    <border>
      <left style="thick">
        <color rgb="FFFFFFFF"/>
      </left>
      <right/>
      <top style="thin">
        <color rgb="FFEBEBEB"/>
      </top>
      <bottom style="thin">
        <color rgb="FF285AFF"/>
      </bottom>
      <diagonal/>
    </border>
    <border>
      <left/>
      <right/>
      <top style="thin">
        <color theme="2"/>
      </top>
      <bottom style="thin">
        <color rgb="FF32C8C8"/>
      </bottom>
      <diagonal/>
    </border>
    <border>
      <left/>
      <right/>
      <top style="thin">
        <color rgb="FF3876AF"/>
      </top>
      <bottom style="thin">
        <color rgb="FFE6E6E6"/>
      </bottom>
      <diagonal/>
    </border>
    <border>
      <left style="thick">
        <color theme="0"/>
      </left>
      <right style="thick">
        <color theme="0"/>
      </right>
      <top style="thin">
        <color rgb="FF3876AF"/>
      </top>
      <bottom style="thin">
        <color rgb="FFE6E6E6"/>
      </bottom>
      <diagonal/>
    </border>
    <border>
      <left/>
      <right/>
      <top style="thin">
        <color rgb="FFE6E6E6"/>
      </top>
      <bottom style="thin">
        <color theme="2"/>
      </bottom>
      <diagonal/>
    </border>
    <border>
      <left/>
      <right/>
      <top style="thin">
        <color rgb="FF285AFF"/>
      </top>
      <bottom/>
      <diagonal/>
    </border>
    <border>
      <left/>
      <right/>
      <top style="thin">
        <color rgb="FF285AFF"/>
      </top>
      <bottom style="thin">
        <color rgb="FF0070C0"/>
      </bottom>
      <diagonal/>
    </border>
    <border>
      <left/>
      <right/>
      <top/>
      <bottom style="thin">
        <color rgb="FF0070C0"/>
      </bottom>
      <diagonal/>
    </border>
    <border>
      <left/>
      <right/>
      <top style="thin">
        <color rgb="FF0070C0"/>
      </top>
      <bottom style="thin">
        <color rgb="FF0070C0"/>
      </bottom>
      <diagonal/>
    </border>
    <border>
      <left style="thick">
        <color theme="0"/>
      </left>
      <right/>
      <top style="thin">
        <color rgb="FFE6E6E6"/>
      </top>
      <bottom style="thin">
        <color rgb="FF32C8C8"/>
      </bottom>
      <diagonal/>
    </border>
    <border>
      <left/>
      <right style="thick">
        <color theme="0"/>
      </right>
      <top/>
      <bottom style="thin">
        <color rgb="FF264D93"/>
      </bottom>
      <diagonal/>
    </border>
    <border>
      <left/>
      <right style="thick">
        <color rgb="FFFFFFFF"/>
      </right>
      <top style="thin">
        <color rgb="FF264D93"/>
      </top>
      <bottom style="thin">
        <color rgb="FFE6E6E6"/>
      </bottom>
      <diagonal/>
    </border>
    <border>
      <left/>
      <right style="thick">
        <color theme="0"/>
      </right>
      <top style="thin">
        <color auto="1"/>
      </top>
      <bottom/>
      <diagonal/>
    </border>
    <border>
      <left/>
      <right style="thick">
        <color theme="0"/>
      </right>
      <top style="thin">
        <color auto="1"/>
      </top>
      <bottom style="thin">
        <color rgb="FFE6E6E6"/>
      </bottom>
      <diagonal/>
    </border>
    <border>
      <left/>
      <right style="thick">
        <color rgb="FFFFFFFF"/>
      </right>
      <top/>
      <bottom style="thin">
        <color rgb="FF3876AF"/>
      </bottom>
      <diagonal/>
    </border>
    <border>
      <left/>
      <right style="thick">
        <color theme="0"/>
      </right>
      <top style="thin">
        <color rgb="FF32C8C8"/>
      </top>
      <bottom style="thin">
        <color rgb="FFE6E6E6"/>
      </bottom>
      <diagonal/>
    </border>
    <border>
      <left/>
      <right/>
      <top style="thin">
        <color rgb="FFE6E6E6"/>
      </top>
      <bottom style="thin">
        <color theme="1"/>
      </bottom>
      <diagonal/>
    </border>
    <border>
      <left/>
      <right style="thick">
        <color theme="0"/>
      </right>
      <top style="thin">
        <color rgb="FFE6E6E6"/>
      </top>
      <bottom style="thin">
        <color theme="1"/>
      </bottom>
      <diagonal/>
    </border>
    <border>
      <left style="thick">
        <color theme="0"/>
      </left>
      <right/>
      <top style="thin">
        <color rgb="FFE6E6E6"/>
      </top>
      <bottom style="thin">
        <color theme="1"/>
      </bottom>
      <diagonal/>
    </border>
    <border>
      <left/>
      <right/>
      <top style="thin">
        <color rgb="FFE6E6E6"/>
      </top>
      <bottom style="thin">
        <color theme="8"/>
      </bottom>
      <diagonal/>
    </border>
    <border>
      <left/>
      <right/>
      <top style="thin">
        <color theme="8"/>
      </top>
      <bottom style="thin">
        <color theme="8"/>
      </bottom>
      <diagonal/>
    </border>
    <border>
      <left/>
      <right/>
      <top/>
      <bottom style="thin">
        <color theme="8"/>
      </bottom>
      <diagonal/>
    </border>
    <border>
      <left/>
      <right/>
      <top style="thin">
        <color theme="0" tint="-0.249977111117893"/>
      </top>
      <bottom style="thin">
        <color theme="8"/>
      </bottom>
      <diagonal/>
    </border>
  </borders>
  <cellStyleXfs count="987">
    <xf numFmtId="0" fontId="0" fillId="0" borderId="0"/>
    <xf numFmtId="49" fontId="82" fillId="0" borderId="0" applyNumberFormat="0">
      <alignment horizontal="left"/>
    </xf>
    <xf numFmtId="49" fontId="83" fillId="0" borderId="66">
      <alignment horizontal="right" vertical="center"/>
    </xf>
    <xf numFmtId="0" fontId="8" fillId="0" borderId="2" applyNumberFormat="0" applyAlignment="0">
      <alignment horizontal="left" vertical="center"/>
    </xf>
    <xf numFmtId="49" fontId="9" fillId="2" borderId="0" applyBorder="0" applyProtection="0">
      <alignment horizontal="right" vertical="center"/>
    </xf>
    <xf numFmtId="3" fontId="9" fillId="3" borderId="3" applyNumberFormat="0" applyAlignment="0">
      <alignment horizontal="right" vertical="center"/>
    </xf>
    <xf numFmtId="0" fontId="12" fillId="0" borderId="0">
      <alignment vertical="top"/>
    </xf>
    <xf numFmtId="0" fontId="14" fillId="0" borderId="0" applyNumberFormat="0"/>
    <xf numFmtId="3" fontId="9" fillId="4" borderId="3" applyNumberFormat="0" applyAlignment="0">
      <alignment horizontal="right" vertical="center"/>
    </xf>
    <xf numFmtId="49" fontId="86" fillId="7" borderId="69" applyNumberFormat="0" applyFill="0" applyAlignment="0" applyProtection="0">
      <alignment horizontal="right" vertical="center"/>
    </xf>
    <xf numFmtId="49" fontId="23" fillId="0" borderId="0" applyNumberFormat="0">
      <alignment horizontal="left"/>
    </xf>
    <xf numFmtId="49" fontId="24" fillId="0" borderId="0">
      <alignment horizontal="left"/>
    </xf>
    <xf numFmtId="49" fontId="25" fillId="0" borderId="0">
      <alignment horizontal="left"/>
    </xf>
    <xf numFmtId="49" fontId="26" fillId="0" borderId="18" applyNumberFormat="0" applyFont="0" applyAlignment="0" applyProtection="0">
      <alignment horizontal="left"/>
    </xf>
    <xf numFmtId="0" fontId="27" fillId="8" borderId="19" applyNumberFormat="0" applyAlignment="0" applyProtection="0"/>
    <xf numFmtId="49" fontId="83" fillId="0" borderId="1">
      <alignment horizontal="right" vertical="center"/>
    </xf>
    <xf numFmtId="0" fontId="28" fillId="0" borderId="0" applyNumberFormat="0" applyFill="0" applyBorder="0" applyAlignment="0" applyProtection="0"/>
    <xf numFmtId="49" fontId="9" fillId="0" borderId="20" applyNumberFormat="0" applyFont="0" applyFill="0" applyAlignment="0" applyProtection="0">
      <alignment horizontal="left"/>
    </xf>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5" fillId="0" borderId="30" applyNumberFormat="0" applyFill="0" applyAlignment="0" applyProtection="0"/>
    <xf numFmtId="0" fontId="36" fillId="3" borderId="31" applyNumberFormat="0" applyFon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164" fontId="8" fillId="4" borderId="33" applyAlignment="0">
      <alignment horizontal="right" vertical="center"/>
    </xf>
    <xf numFmtId="0" fontId="12" fillId="0" borderId="0">
      <alignment vertical="top"/>
    </xf>
    <xf numFmtId="0" fontId="14" fillId="0" borderId="0" applyNumberFormat="0"/>
    <xf numFmtId="0" fontId="36"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9" fontId="5" fillId="0" borderId="0" applyFont="0" applyFill="0" applyBorder="0" applyAlignment="0" applyProtection="0"/>
    <xf numFmtId="0" fontId="12" fillId="0" borderId="0">
      <alignment vertical="top"/>
    </xf>
    <xf numFmtId="164" fontId="8" fillId="4" borderId="33" applyAlignment="0">
      <alignment horizontal="right" vertical="center"/>
    </xf>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9" fontId="4" fillId="0" borderId="0" applyFont="0" applyFill="0" applyBorder="0" applyAlignment="0" applyProtection="0"/>
    <xf numFmtId="0" fontId="33" fillId="0" borderId="0" applyNumberFormat="0" applyFill="0" applyBorder="0" applyAlignment="0" applyProtection="0"/>
    <xf numFmtId="9" fontId="3" fillId="0" borderId="0" applyFon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9" fontId="3" fillId="0" borderId="0" applyFont="0" applyFill="0" applyBorder="0" applyAlignment="0" applyProtection="0"/>
    <xf numFmtId="49" fontId="84" fillId="0" borderId="53">
      <alignment horizontal="right" vertical="center"/>
    </xf>
    <xf numFmtId="49" fontId="25" fillId="0" borderId="54" applyNumberFormat="0">
      <alignment horizontal="right" vertical="center"/>
    </xf>
    <xf numFmtId="49" fontId="91" fillId="16" borderId="79" applyNumberFormat="0" applyFill="0" applyAlignment="0"/>
    <xf numFmtId="49" fontId="85" fillId="0" borderId="61">
      <alignment horizontal="right" vertical="center"/>
    </xf>
    <xf numFmtId="49" fontId="95" fillId="20" borderId="90" applyNumberFormat="0" applyFill="0" applyAlignment="0">
      <alignment horizontal="right" vertical="center"/>
    </xf>
    <xf numFmtId="49" fontId="73" fillId="22" borderId="53" applyNumberFormat="0" applyAlignment="0">
      <alignment horizontal="right" vertical="center"/>
    </xf>
    <xf numFmtId="49" fontId="71" fillId="14" borderId="65" applyAlignment="0" applyProtection="0"/>
    <xf numFmtId="0" fontId="86" fillId="3" borderId="69" applyNumberFormat="0" applyFill="0" applyAlignment="0">
      <alignment vertical="center"/>
    </xf>
    <xf numFmtId="164" fontId="8" fillId="3" borderId="69" applyNumberFormat="0" applyFill="0" applyAlignment="0" applyProtection="0">
      <alignment vertical="center"/>
    </xf>
    <xf numFmtId="20" fontId="88" fillId="0" borderId="75" applyNumberFormat="0" applyFill="0" applyAlignment="0" applyProtection="0">
      <alignment vertical="center" wrapText="1"/>
    </xf>
    <xf numFmtId="164" fontId="8" fillId="3" borderId="79" applyNumberFormat="0" applyFont="0" applyFill="0" applyAlignment="0" applyProtection="0">
      <alignment vertical="center"/>
    </xf>
    <xf numFmtId="0" fontId="14" fillId="0" borderId="0" applyNumberFormat="0"/>
    <xf numFmtId="49" fontId="6" fillId="0" borderId="0" applyNumberFormat="0">
      <alignment horizontal="left"/>
    </xf>
    <xf numFmtId="49" fontId="100" fillId="0" borderId="61">
      <alignment horizontal="right" vertical="center"/>
    </xf>
    <xf numFmtId="43" fontId="3" fillId="0" borderId="0" applyFont="0" applyFill="0" applyBorder="0" applyAlignment="0" applyProtection="0"/>
    <xf numFmtId="49" fontId="104" fillId="0" borderId="53">
      <alignment horizontal="right" vertical="center"/>
    </xf>
    <xf numFmtId="43" fontId="3" fillId="0" borderId="0" applyFont="0" applyFill="0" applyBorder="0" applyAlignment="0" applyProtection="0"/>
    <xf numFmtId="49" fontId="111" fillId="0" borderId="1">
      <alignment horizontal="right" vertical="center"/>
    </xf>
    <xf numFmtId="49" fontId="63" fillId="16" borderId="54" applyNumberFormat="0"/>
    <xf numFmtId="0" fontId="3" fillId="0" borderId="0"/>
    <xf numFmtId="0" fontId="36" fillId="0" borderId="0" applyNumberFormat="0" applyFill="0" applyBorder="0" applyAlignment="0" applyProtection="0"/>
    <xf numFmtId="177" fontId="9" fillId="3" borderId="3" applyNumberFormat="0" applyAlignment="0">
      <alignment horizontal="right" vertical="center"/>
    </xf>
    <xf numFmtId="0" fontId="2" fillId="0" borderId="0"/>
    <xf numFmtId="43" fontId="3" fillId="0" borderId="0" applyFont="0" applyFill="0" applyBorder="0" applyAlignment="0" applyProtection="0"/>
    <xf numFmtId="9" fontId="2" fillId="0" borderId="0" applyFont="0" applyFill="0" applyBorder="0" applyAlignment="0" applyProtection="0"/>
    <xf numFmtId="0" fontId="151" fillId="0" borderId="0" applyNumberFormat="0" applyFill="0" applyBorder="0" applyAlignment="0" applyProtection="0"/>
    <xf numFmtId="43" fontId="2" fillId="0" borderId="0" applyFont="0" applyFill="0" applyBorder="0" applyAlignment="0" applyProtection="0"/>
  </cellStyleXfs>
  <cellXfs count="1774">
    <xf numFmtId="0" fontId="0" fillId="0" borderId="0" xfId="0"/>
    <xf numFmtId="49" fontId="7" fillId="0" borderId="0" xfId="2" applyFont="1" applyBorder="1" applyAlignment="1">
      <alignment horizontal="left" vertical="center"/>
    </xf>
    <xf numFmtId="49" fontId="15" fillId="0" borderId="0" xfId="2" applyFont="1" applyBorder="1" applyAlignment="1">
      <alignment horizontal="left" vertical="center"/>
    </xf>
    <xf numFmtId="49" fontId="83" fillId="0" borderId="0" xfId="2" applyBorder="1" applyAlignment="1">
      <alignment horizontal="left" vertical="center"/>
    </xf>
    <xf numFmtId="49" fontId="22" fillId="0" borderId="0" xfId="2" applyFont="1" applyBorder="1" applyAlignment="1">
      <alignment horizontal="left" vertical="center"/>
    </xf>
    <xf numFmtId="0" fontId="9" fillId="0" borderId="4" xfId="5" applyNumberFormat="1" applyFill="1" applyBorder="1" applyAlignment="1">
      <alignment horizontal="left" vertical="center"/>
    </xf>
    <xf numFmtId="0" fontId="30" fillId="3" borderId="0" xfId="5" applyNumberFormat="1" applyFont="1" applyBorder="1" applyAlignment="1">
      <alignment horizontal="left" vertical="center"/>
    </xf>
    <xf numFmtId="0" fontId="9" fillId="3" borderId="3" xfId="5" applyNumberFormat="1" applyAlignment="1">
      <alignment horizontal="left" vertical="center"/>
    </xf>
    <xf numFmtId="0" fontId="8" fillId="3" borderId="3" xfId="5" applyNumberFormat="1" applyFont="1" applyAlignment="1">
      <alignment horizontal="left" vertical="center"/>
    </xf>
    <xf numFmtId="0" fontId="8" fillId="0" borderId="4" xfId="5" applyNumberFormat="1" applyFont="1" applyFill="1" applyBorder="1" applyAlignment="1">
      <alignment horizontal="left" vertical="center"/>
    </xf>
    <xf numFmtId="0" fontId="82" fillId="0" borderId="0" xfId="1" applyNumberFormat="1" applyAlignment="1">
      <alignment vertical="center" wrapText="1"/>
    </xf>
    <xf numFmtId="0" fontId="8" fillId="3" borderId="3" xfId="5" applyNumberFormat="1" applyFont="1" applyAlignment="1">
      <alignment vertical="center"/>
    </xf>
    <xf numFmtId="0" fontId="9" fillId="0" borderId="32" xfId="5" applyNumberFormat="1" applyFill="1" applyBorder="1" applyAlignment="1">
      <alignment horizontal="left" vertical="center"/>
    </xf>
    <xf numFmtId="0" fontId="9" fillId="0" borderId="6" xfId="5" applyNumberFormat="1" applyFill="1" applyBorder="1" applyAlignment="1">
      <alignment horizontal="left" vertical="center"/>
    </xf>
    <xf numFmtId="0" fontId="30" fillId="0" borderId="0" xfId="5" applyNumberFormat="1" applyFont="1" applyFill="1" applyBorder="1" applyAlignment="1">
      <alignment horizontal="left" vertical="center"/>
    </xf>
    <xf numFmtId="0" fontId="9" fillId="0" borderId="3" xfId="5" applyNumberFormat="1" applyFill="1" applyAlignment="1">
      <alignment vertical="center"/>
    </xf>
    <xf numFmtId="0" fontId="36" fillId="0" borderId="0" xfId="709"/>
    <xf numFmtId="49" fontId="46" fillId="0" borderId="5" xfId="2" applyFont="1" applyBorder="1" applyAlignment="1">
      <alignment horizontal="left" vertical="center"/>
    </xf>
    <xf numFmtId="164" fontId="0" fillId="0" borderId="0" xfId="0" applyNumberFormat="1" applyAlignment="1">
      <alignment vertical="center"/>
    </xf>
    <xf numFmtId="0" fontId="82" fillId="0" borderId="0" xfId="1" applyNumberFormat="1" applyAlignment="1">
      <alignment vertical="center"/>
    </xf>
    <xf numFmtId="0" fontId="9" fillId="3" borderId="3" xfId="5" applyNumberFormat="1" applyAlignment="1">
      <alignment vertical="center"/>
    </xf>
    <xf numFmtId="164" fontId="8" fillId="13" borderId="44" xfId="3" applyNumberFormat="1" applyFill="1" applyBorder="1" applyAlignment="1">
      <alignment horizontal="right" vertical="center"/>
    </xf>
    <xf numFmtId="164" fontId="8" fillId="13" borderId="45" xfId="3" applyNumberFormat="1" applyFill="1" applyBorder="1" applyAlignment="1">
      <alignment horizontal="right" vertical="center"/>
    </xf>
    <xf numFmtId="164" fontId="8" fillId="13" borderId="43" xfId="3" applyNumberFormat="1" applyFill="1" applyBorder="1" applyAlignment="1">
      <alignment horizontal="right" vertical="center"/>
    </xf>
    <xf numFmtId="0" fontId="9" fillId="0" borderId="11" xfId="5" applyNumberFormat="1" applyFill="1" applyBorder="1" applyAlignment="1">
      <alignment vertical="center"/>
    </xf>
    <xf numFmtId="2" fontId="9" fillId="0" borderId="12" xfId="5" applyNumberFormat="1" applyFill="1" applyBorder="1" applyAlignment="1">
      <alignment horizontal="right" vertical="center"/>
    </xf>
    <xf numFmtId="2" fontId="9" fillId="0" borderId="11" xfId="5" applyNumberFormat="1" applyFill="1" applyBorder="1" applyAlignment="1">
      <alignment horizontal="right" vertical="center"/>
    </xf>
    <xf numFmtId="164" fontId="8" fillId="13" borderId="12" xfId="3" applyNumberFormat="1" applyFill="1" applyBorder="1" applyAlignment="1">
      <alignment horizontal="right" vertical="center"/>
    </xf>
    <xf numFmtId="164" fontId="8" fillId="13" borderId="46" xfId="3" applyNumberFormat="1" applyFill="1" applyBorder="1" applyAlignment="1">
      <alignment horizontal="right" vertical="center"/>
    </xf>
    <xf numFmtId="164" fontId="8" fillId="13" borderId="11" xfId="3" applyNumberFormat="1" applyFill="1" applyBorder="1" applyAlignment="1">
      <alignment horizontal="right" vertical="center"/>
    </xf>
    <xf numFmtId="164" fontId="9" fillId="0" borderId="12" xfId="5" applyNumberFormat="1" applyFill="1" applyBorder="1" applyAlignment="1">
      <alignment horizontal="right" vertical="center"/>
    </xf>
    <xf numFmtId="164" fontId="9" fillId="0" borderId="11" xfId="5" applyNumberFormat="1" applyFill="1" applyBorder="1" applyAlignment="1">
      <alignment horizontal="right" vertical="center"/>
    </xf>
    <xf numFmtId="3" fontId="9" fillId="0" borderId="12" xfId="5" applyNumberFormat="1" applyFill="1" applyBorder="1" applyAlignment="1">
      <alignment horizontal="right" vertical="center"/>
    </xf>
    <xf numFmtId="3" fontId="9" fillId="0" borderId="11" xfId="5" applyNumberFormat="1" applyFill="1" applyBorder="1" applyAlignment="1">
      <alignment horizontal="right" vertical="center"/>
    </xf>
    <xf numFmtId="0" fontId="9" fillId="0" borderId="10" xfId="5" applyNumberFormat="1" applyFill="1" applyBorder="1" applyAlignment="1">
      <alignment vertical="center"/>
    </xf>
    <xf numFmtId="168" fontId="9" fillId="0" borderId="13" xfId="5" applyNumberFormat="1" applyFill="1" applyBorder="1" applyAlignment="1">
      <alignment horizontal="right" vertical="center"/>
    </xf>
    <xf numFmtId="168" fontId="9" fillId="0" borderId="10" xfId="5" applyNumberFormat="1" applyFill="1" applyBorder="1" applyAlignment="1">
      <alignment horizontal="right" vertical="center"/>
    </xf>
    <xf numFmtId="0" fontId="82" fillId="0" borderId="38" xfId="1" applyNumberFormat="1" applyBorder="1" applyAlignment="1">
      <alignment vertical="center"/>
    </xf>
    <xf numFmtId="0" fontId="82" fillId="0" borderId="38" xfId="1" applyNumberFormat="1" applyBorder="1" applyAlignment="1">
      <alignment horizontal="left" vertical="center"/>
    </xf>
    <xf numFmtId="0" fontId="14" fillId="0" borderId="0" xfId="7" applyNumberFormat="1" applyAlignment="1">
      <alignment vertical="center"/>
    </xf>
    <xf numFmtId="0" fontId="9" fillId="3" borderId="39" xfId="8" applyNumberFormat="1" applyFill="1" applyBorder="1" applyAlignment="1">
      <alignment vertical="center"/>
    </xf>
    <xf numFmtId="165" fontId="9" fillId="13" borderId="8" xfId="8" applyNumberFormat="1" applyFill="1" applyBorder="1" applyAlignment="1">
      <alignment horizontal="right" vertical="center"/>
    </xf>
    <xf numFmtId="165" fontId="9" fillId="13" borderId="39" xfId="8" applyNumberFormat="1" applyFill="1" applyBorder="1" applyAlignment="1">
      <alignment horizontal="right" vertical="center"/>
    </xf>
    <xf numFmtId="166" fontId="9" fillId="13" borderId="8" xfId="8" applyNumberFormat="1" applyFill="1" applyBorder="1" applyAlignment="1">
      <alignment horizontal="right" vertical="center"/>
    </xf>
    <xf numFmtId="166" fontId="9" fillId="13" borderId="39" xfId="8" applyNumberFormat="1" applyFill="1" applyBorder="1" applyAlignment="1">
      <alignment horizontal="right" vertical="center"/>
    </xf>
    <xf numFmtId="166" fontId="0" fillId="0" borderId="0" xfId="0" applyNumberFormat="1" applyAlignment="1">
      <alignment vertical="center"/>
    </xf>
    <xf numFmtId="0" fontId="9" fillId="3" borderId="28" xfId="5" applyNumberFormat="1" applyBorder="1" applyAlignment="1">
      <alignment vertical="center"/>
    </xf>
    <xf numFmtId="166" fontId="9" fillId="13" borderId="49" xfId="8" applyNumberFormat="1" applyFill="1" applyBorder="1" applyAlignment="1">
      <alignment horizontal="right" vertical="center"/>
    </xf>
    <xf numFmtId="166" fontId="9" fillId="13" borderId="28" xfId="8" applyNumberFormat="1" applyFill="1" applyBorder="1" applyAlignment="1">
      <alignment horizontal="right" vertical="center"/>
    </xf>
    <xf numFmtId="0" fontId="8" fillId="3" borderId="5" xfId="5" applyNumberFormat="1" applyFont="1" applyBorder="1" applyAlignment="1">
      <alignment vertical="center"/>
    </xf>
    <xf numFmtId="165" fontId="9" fillId="13" borderId="29" xfId="8" applyNumberFormat="1" applyFill="1" applyBorder="1" applyAlignment="1">
      <alignment horizontal="right" vertical="center"/>
    </xf>
    <xf numFmtId="166" fontId="14" fillId="13" borderId="5" xfId="7" applyNumberFormat="1" applyFill="1" applyBorder="1" applyAlignment="1">
      <alignment vertical="center"/>
    </xf>
    <xf numFmtId="0" fontId="8" fillId="3" borderId="0" xfId="5" applyNumberFormat="1" applyFont="1" applyBorder="1" applyAlignment="1">
      <alignment vertical="center"/>
    </xf>
    <xf numFmtId="0" fontId="49" fillId="3" borderId="0" xfId="8" applyNumberFormat="1" applyFont="1" applyFill="1" applyBorder="1" applyAlignment="1">
      <alignment vertical="center"/>
    </xf>
    <xf numFmtId="165" fontId="49" fillId="3" borderId="0" xfId="5" applyNumberFormat="1" applyFont="1" applyBorder="1" applyAlignment="1">
      <alignment horizontal="right" vertical="center"/>
    </xf>
    <xf numFmtId="166" fontId="49" fillId="3" borderId="0" xfId="5" applyNumberFormat="1" applyFont="1" applyBorder="1" applyAlignment="1">
      <alignment horizontal="right" vertical="center"/>
    </xf>
    <xf numFmtId="169" fontId="49" fillId="3" borderId="0" xfId="8" applyNumberFormat="1" applyFont="1" applyFill="1" applyBorder="1" applyAlignment="1">
      <alignment horizontal="right" vertical="center"/>
    </xf>
    <xf numFmtId="169" fontId="49" fillId="3" borderId="0" xfId="5" applyNumberFormat="1" applyFont="1" applyBorder="1" applyAlignment="1">
      <alignment horizontal="right" vertical="center"/>
    </xf>
    <xf numFmtId="0" fontId="9" fillId="3" borderId="9" xfId="8" applyNumberFormat="1" applyFill="1" applyBorder="1" applyAlignment="1">
      <alignment horizontal="right" vertical="center"/>
    </xf>
    <xf numFmtId="0" fontId="9" fillId="3" borderId="39" xfId="8" applyNumberFormat="1" applyFill="1" applyBorder="1" applyAlignment="1">
      <alignment horizontal="right" vertical="center"/>
    </xf>
    <xf numFmtId="0" fontId="9" fillId="3" borderId="16" xfId="8" applyNumberFormat="1" applyFill="1" applyBorder="1" applyAlignment="1">
      <alignment horizontal="right" vertical="center"/>
    </xf>
    <xf numFmtId="0" fontId="9" fillId="3" borderId="49" xfId="8" applyNumberFormat="1" applyFill="1" applyBorder="1" applyAlignment="1">
      <alignment horizontal="right" vertical="center"/>
    </xf>
    <xf numFmtId="0" fontId="9" fillId="3" borderId="28" xfId="8" applyNumberFormat="1" applyFill="1" applyBorder="1" applyAlignment="1">
      <alignment horizontal="right" vertical="center"/>
    </xf>
    <xf numFmtId="166" fontId="9" fillId="3" borderId="28" xfId="8" applyNumberFormat="1" applyFill="1" applyBorder="1" applyAlignment="1">
      <alignment horizontal="right" vertical="center"/>
    </xf>
    <xf numFmtId="166" fontId="14" fillId="6" borderId="5" xfId="7" applyNumberFormat="1" applyFill="1" applyBorder="1" applyAlignment="1">
      <alignment vertical="center"/>
    </xf>
    <xf numFmtId="166" fontId="14" fillId="6" borderId="5" xfId="7" applyNumberFormat="1" applyFill="1" applyBorder="1" applyAlignment="1">
      <alignment horizontal="right" vertical="center"/>
    </xf>
    <xf numFmtId="0" fontId="9" fillId="3" borderId="0" xfId="8" applyNumberFormat="1" applyFill="1" applyBorder="1" applyAlignment="1">
      <alignment horizontal="right" vertical="center"/>
    </xf>
    <xf numFmtId="49" fontId="54" fillId="0" borderId="0" xfId="2" applyFont="1" applyBorder="1" applyAlignment="1">
      <alignment horizontal="left" vertical="center"/>
    </xf>
    <xf numFmtId="164" fontId="8" fillId="6" borderId="43" xfId="3" applyNumberFormat="1" applyFill="1" applyBorder="1" applyAlignment="1">
      <alignment horizontal="right" vertical="center"/>
    </xf>
    <xf numFmtId="164" fontId="8" fillId="13" borderId="28" xfId="3" applyNumberFormat="1" applyFill="1" applyBorder="1" applyAlignment="1">
      <alignment horizontal="right" vertical="center"/>
    </xf>
    <xf numFmtId="164" fontId="9" fillId="0" borderId="42" xfId="5" applyNumberFormat="1" applyFill="1" applyBorder="1" applyAlignment="1">
      <alignment horizontal="right" vertical="center"/>
    </xf>
    <xf numFmtId="0" fontId="9" fillId="3" borderId="15" xfId="5" applyNumberFormat="1" applyBorder="1" applyAlignment="1">
      <alignment horizontal="left" vertical="center"/>
    </xf>
    <xf numFmtId="164" fontId="8" fillId="13" borderId="15" xfId="5" applyNumberFormat="1" applyFont="1" applyFill="1" applyBorder="1" applyAlignment="1">
      <alignment horizontal="right" vertical="center"/>
    </xf>
    <xf numFmtId="164" fontId="9" fillId="0" borderId="15" xfId="5" applyNumberFormat="1" applyFill="1" applyBorder="1" applyAlignment="1">
      <alignment horizontal="right" vertical="center"/>
    </xf>
    <xf numFmtId="164" fontId="8" fillId="13" borderId="35" xfId="5" applyNumberFormat="1" applyFont="1" applyFill="1" applyBorder="1" applyAlignment="1">
      <alignment horizontal="right" vertical="center"/>
    </xf>
    <xf numFmtId="164" fontId="8" fillId="13" borderId="28" xfId="5" applyNumberFormat="1" applyFont="1" applyFill="1" applyBorder="1" applyAlignment="1">
      <alignment horizontal="right" vertical="center"/>
    </xf>
    <xf numFmtId="0" fontId="9" fillId="3" borderId="15" xfId="5" applyNumberFormat="1" applyBorder="1" applyAlignment="1">
      <alignment vertical="center"/>
    </xf>
    <xf numFmtId="164" fontId="8" fillId="13" borderId="37" xfId="3" applyNumberFormat="1" applyFill="1" applyBorder="1" applyAlignment="1">
      <alignment horizontal="right" vertical="center"/>
    </xf>
    <xf numFmtId="164" fontId="8" fillId="6" borderId="37" xfId="3" applyNumberFormat="1" applyFill="1" applyBorder="1" applyAlignment="1">
      <alignment horizontal="right" vertical="center"/>
    </xf>
    <xf numFmtId="2" fontId="8" fillId="13" borderId="5" xfId="3" applyNumberFormat="1" applyFill="1" applyBorder="1" applyAlignment="1">
      <alignment horizontal="right" vertical="center"/>
    </xf>
    <xf numFmtId="0" fontId="41" fillId="0" borderId="0" xfId="0" applyFont="1" applyAlignment="1">
      <alignment vertical="center"/>
    </xf>
    <xf numFmtId="164" fontId="9" fillId="0" borderId="5" xfId="5" applyNumberFormat="1" applyFill="1" applyBorder="1" applyAlignment="1">
      <alignment horizontal="right" vertical="center"/>
    </xf>
    <xf numFmtId="164" fontId="9" fillId="3" borderId="5" xfId="8" applyNumberFormat="1" applyFill="1" applyBorder="1" applyAlignment="1">
      <alignment horizontal="right" vertical="center"/>
    </xf>
    <xf numFmtId="0" fontId="9" fillId="3" borderId="5" xfId="5" applyNumberFormat="1" applyBorder="1" applyAlignment="1">
      <alignment vertical="center"/>
    </xf>
    <xf numFmtId="0" fontId="20" fillId="0" borderId="0" xfId="1" applyNumberFormat="1" applyFont="1" applyAlignment="1">
      <alignment horizontal="left" vertical="center"/>
    </xf>
    <xf numFmtId="164" fontId="9" fillId="13" borderId="28" xfId="5" applyNumberFormat="1" applyFill="1" applyBorder="1" applyAlignment="1">
      <alignment horizontal="right" vertical="center"/>
    </xf>
    <xf numFmtId="164" fontId="9" fillId="13" borderId="7" xfId="5" applyNumberFormat="1" applyFill="1" applyBorder="1" applyAlignment="1">
      <alignment horizontal="right" vertical="center"/>
    </xf>
    <xf numFmtId="164" fontId="9" fillId="13" borderId="5" xfId="5" applyNumberFormat="1" applyFill="1" applyBorder="1" applyAlignment="1">
      <alignment horizontal="right" vertical="center"/>
    </xf>
    <xf numFmtId="164" fontId="86" fillId="13" borderId="5" xfId="9" applyNumberFormat="1" applyFill="1" applyBorder="1" applyAlignment="1">
      <alignment horizontal="right" vertical="center"/>
    </xf>
    <xf numFmtId="0" fontId="9" fillId="3" borderId="0" xfId="5" applyNumberFormat="1" applyBorder="1" applyAlignment="1">
      <alignment vertical="center"/>
    </xf>
    <xf numFmtId="164" fontId="9" fillId="0" borderId="28" xfId="5" applyNumberFormat="1" applyFill="1" applyBorder="1" applyAlignment="1">
      <alignment horizontal="right" vertical="center"/>
    </xf>
    <xf numFmtId="164" fontId="9" fillId="3" borderId="28" xfId="8" applyNumberFormat="1" applyFill="1" applyBorder="1" applyAlignment="1">
      <alignment horizontal="right" vertical="center"/>
    </xf>
    <xf numFmtId="49" fontId="54" fillId="6" borderId="5" xfId="2" applyFont="1" applyFill="1" applyBorder="1" applyAlignment="1">
      <alignment horizontal="right" vertical="center" wrapText="1"/>
    </xf>
    <xf numFmtId="49" fontId="54" fillId="0" borderId="5" xfId="2" applyFont="1" applyBorder="1" applyAlignment="1">
      <alignment horizontal="right" vertical="center" wrapText="1"/>
    </xf>
    <xf numFmtId="164" fontId="9" fillId="13" borderId="8" xfId="8" applyNumberFormat="1" applyFill="1" applyBorder="1" applyAlignment="1">
      <alignment horizontal="right" vertical="center"/>
    </xf>
    <xf numFmtId="164" fontId="9" fillId="13" borderId="28" xfId="8" applyNumberFormat="1" applyFill="1" applyBorder="1" applyAlignment="1">
      <alignment horizontal="right" vertical="center"/>
    </xf>
    <xf numFmtId="164" fontId="9" fillId="13" borderId="5" xfId="8" applyNumberFormat="1" applyFill="1" applyBorder="1" applyAlignment="1">
      <alignment horizontal="right" vertical="center"/>
    </xf>
    <xf numFmtId="164" fontId="9" fillId="0" borderId="28" xfId="8" applyNumberFormat="1" applyFill="1" applyBorder="1" applyAlignment="1">
      <alignment horizontal="right" vertical="center"/>
    </xf>
    <xf numFmtId="0" fontId="53" fillId="3" borderId="3" xfId="5" applyNumberFormat="1" applyFont="1" applyAlignment="1">
      <alignment vertical="center"/>
    </xf>
    <xf numFmtId="164" fontId="53" fillId="13" borderId="28" xfId="8" applyNumberFormat="1" applyFont="1" applyFill="1" applyBorder="1" applyAlignment="1">
      <alignment horizontal="right" vertical="center"/>
    </xf>
    <xf numFmtId="0" fontId="53" fillId="3" borderId="5" xfId="5" applyNumberFormat="1" applyFont="1" applyBorder="1" applyAlignment="1">
      <alignment vertical="center"/>
    </xf>
    <xf numFmtId="164" fontId="53" fillId="13" borderId="7" xfId="8" applyNumberFormat="1" applyFont="1" applyFill="1" applyBorder="1" applyAlignment="1">
      <alignment horizontal="right" vertical="center"/>
    </xf>
    <xf numFmtId="164" fontId="53" fillId="13" borderId="5" xfId="8" applyNumberFormat="1" applyFont="1" applyFill="1" applyBorder="1" applyAlignment="1">
      <alignment horizontal="right" vertical="center"/>
    </xf>
    <xf numFmtId="0" fontId="45" fillId="3" borderId="3" xfId="5" applyNumberFormat="1" applyFont="1" applyAlignment="1">
      <alignment vertical="center"/>
    </xf>
    <xf numFmtId="164" fontId="53" fillId="0" borderId="28" xfId="8" applyNumberFormat="1" applyFont="1" applyFill="1" applyBorder="1" applyAlignment="1">
      <alignment horizontal="right" vertical="center"/>
    </xf>
    <xf numFmtId="164" fontId="53" fillId="0" borderId="7" xfId="8" applyNumberFormat="1" applyFont="1" applyFill="1" applyBorder="1" applyAlignment="1">
      <alignment horizontal="right" vertical="center"/>
    </xf>
    <xf numFmtId="164" fontId="53" fillId="0" borderId="5" xfId="8" applyNumberFormat="1" applyFont="1" applyFill="1" applyBorder="1" applyAlignment="1">
      <alignment horizontal="right" vertical="center"/>
    </xf>
    <xf numFmtId="164" fontId="53" fillId="3" borderId="39" xfId="8" applyNumberFormat="1" applyFont="1" applyFill="1" applyBorder="1" applyAlignment="1">
      <alignment horizontal="right" vertical="center"/>
    </xf>
    <xf numFmtId="0" fontId="8" fillId="3" borderId="5" xfId="944" applyNumberFormat="1" applyFill="1" applyBorder="1" applyAlignment="1">
      <alignment vertical="center"/>
    </xf>
    <xf numFmtId="0" fontId="86" fillId="3" borderId="5" xfId="9" applyNumberFormat="1" applyFill="1" applyBorder="1" applyAlignment="1">
      <alignment vertical="center"/>
    </xf>
    <xf numFmtId="164" fontId="86" fillId="3" borderId="5" xfId="9" applyNumberFormat="1" applyFill="1" applyBorder="1" applyAlignment="1">
      <alignment horizontal="right" vertical="center"/>
    </xf>
    <xf numFmtId="0" fontId="9" fillId="3" borderId="5" xfId="5" applyNumberFormat="1" applyBorder="1" applyAlignment="1">
      <alignment vertical="center" wrapText="1"/>
    </xf>
    <xf numFmtId="164" fontId="9" fillId="13" borderId="0" xfId="8" applyNumberFormat="1" applyFill="1" applyBorder="1" applyAlignment="1">
      <alignment horizontal="right" vertical="center"/>
    </xf>
    <xf numFmtId="164" fontId="9" fillId="0" borderId="0" xfId="5" applyNumberFormat="1" applyFill="1" applyBorder="1" applyAlignment="1">
      <alignment horizontal="right" vertical="center"/>
    </xf>
    <xf numFmtId="0" fontId="8" fillId="0" borderId="17" xfId="944" applyNumberFormat="1" applyFill="1" applyBorder="1" applyAlignment="1">
      <alignment vertical="center"/>
    </xf>
    <xf numFmtId="164" fontId="9" fillId="3" borderId="0" xfId="8" applyNumberFormat="1" applyFill="1" applyBorder="1" applyAlignment="1">
      <alignment horizontal="right" vertical="center"/>
    </xf>
    <xf numFmtId="164" fontId="9" fillId="3" borderId="39" xfId="8" applyNumberFormat="1" applyFill="1" applyBorder="1" applyAlignment="1">
      <alignment horizontal="left" vertical="center"/>
    </xf>
    <xf numFmtId="164" fontId="9" fillId="3" borderId="48" xfId="8" applyNumberFormat="1" applyFill="1" applyBorder="1" applyAlignment="1">
      <alignment horizontal="left" vertical="center"/>
    </xf>
    <xf numFmtId="164" fontId="9" fillId="3" borderId="39" xfId="8" applyNumberFormat="1" applyFill="1" applyBorder="1" applyAlignment="1">
      <alignment horizontal="left" vertical="center" wrapText="1"/>
    </xf>
    <xf numFmtId="164" fontId="9" fillId="3" borderId="38" xfId="8" applyNumberFormat="1" applyFill="1" applyBorder="1" applyAlignment="1">
      <alignment horizontal="left" vertical="center"/>
    </xf>
    <xf numFmtId="164" fontId="9" fillId="13" borderId="0" xfId="5" applyNumberFormat="1" applyFill="1" applyBorder="1" applyAlignment="1">
      <alignment horizontal="right" vertical="center"/>
    </xf>
    <xf numFmtId="164" fontId="9" fillId="3" borderId="52" xfId="8" applyNumberFormat="1" applyFill="1" applyBorder="1" applyAlignment="1">
      <alignment horizontal="left" vertical="center"/>
    </xf>
    <xf numFmtId="164" fontId="9" fillId="13" borderId="51" xfId="5" applyNumberFormat="1" applyFill="1" applyBorder="1" applyAlignment="1">
      <alignment horizontal="right" vertical="center"/>
    </xf>
    <xf numFmtId="164" fontId="9" fillId="3" borderId="51" xfId="8" applyNumberFormat="1" applyFill="1" applyBorder="1" applyAlignment="1">
      <alignment horizontal="right" vertical="center"/>
    </xf>
    <xf numFmtId="0" fontId="82" fillId="0" borderId="0" xfId="1" applyNumberFormat="1" applyAlignment="1">
      <alignment horizontal="center" vertical="center"/>
    </xf>
    <xf numFmtId="0" fontId="9" fillId="3" borderId="28" xfId="5" applyNumberFormat="1" applyBorder="1" applyAlignment="1">
      <alignment horizontal="left" vertical="center"/>
    </xf>
    <xf numFmtId="0" fontId="9" fillId="13" borderId="28" xfId="5" applyNumberFormat="1" applyFill="1" applyBorder="1" applyAlignment="1">
      <alignment horizontal="right" vertical="center"/>
    </xf>
    <xf numFmtId="0" fontId="9" fillId="0" borderId="28" xfId="5" applyNumberFormat="1" applyFill="1" applyBorder="1" applyAlignment="1">
      <alignment horizontal="right" vertical="center"/>
    </xf>
    <xf numFmtId="9" fontId="9" fillId="13" borderId="28" xfId="5" applyNumberFormat="1" applyFill="1" applyBorder="1" applyAlignment="1">
      <alignment horizontal="right" vertical="center"/>
    </xf>
    <xf numFmtId="9" fontId="9" fillId="0" borderId="28" xfId="5" applyNumberFormat="1" applyFill="1" applyBorder="1" applyAlignment="1">
      <alignment horizontal="right" vertical="center"/>
    </xf>
    <xf numFmtId="0" fontId="9" fillId="0" borderId="28" xfId="5" applyNumberFormat="1" applyFill="1" applyBorder="1" applyAlignment="1">
      <alignment horizontal="left" vertical="center"/>
    </xf>
    <xf numFmtId="0" fontId="9" fillId="0" borderId="7" xfId="5" applyNumberFormat="1" applyFill="1" applyBorder="1" applyAlignment="1">
      <alignment horizontal="left" vertical="center"/>
    </xf>
    <xf numFmtId="9" fontId="9" fillId="13" borderId="7" xfId="5" applyNumberFormat="1" applyFill="1" applyBorder="1" applyAlignment="1">
      <alignment horizontal="right" vertical="center"/>
    </xf>
    <xf numFmtId="164" fontId="9" fillId="0" borderId="7" xfId="5" applyNumberFormat="1" applyFill="1" applyBorder="1" applyAlignment="1">
      <alignment horizontal="right" vertical="center"/>
    </xf>
    <xf numFmtId="9" fontId="9" fillId="0" borderId="7" xfId="5" applyNumberFormat="1" applyFill="1" applyBorder="1" applyAlignment="1">
      <alignment horizontal="right" vertical="center"/>
    </xf>
    <xf numFmtId="9" fontId="9" fillId="13" borderId="5" xfId="5" applyNumberFormat="1" applyFill="1" applyBorder="1" applyAlignment="1">
      <alignment horizontal="right" vertical="center"/>
    </xf>
    <xf numFmtId="9" fontId="9" fillId="0" borderId="5" xfId="5" applyNumberFormat="1" applyFill="1" applyBorder="1" applyAlignment="1">
      <alignment horizontal="right" vertical="center"/>
    </xf>
    <xf numFmtId="164" fontId="9" fillId="12" borderId="39" xfId="8" applyNumberFormat="1" applyFill="1" applyBorder="1" applyAlignment="1">
      <alignment horizontal="right" vertical="center"/>
    </xf>
    <xf numFmtId="164" fontId="9" fillId="3" borderId="39" xfId="5" applyNumberFormat="1" applyBorder="1" applyAlignment="1">
      <alignment horizontal="right" vertical="center"/>
    </xf>
    <xf numFmtId="164" fontId="9" fillId="12" borderId="0" xfId="8" applyNumberFormat="1" applyFill="1" applyBorder="1" applyAlignment="1">
      <alignment horizontal="right" vertical="center"/>
    </xf>
    <xf numFmtId="164" fontId="9" fillId="12" borderId="38" xfId="8" applyNumberFormat="1" applyFill="1" applyBorder="1" applyAlignment="1">
      <alignment horizontal="right" vertical="center"/>
    </xf>
    <xf numFmtId="164" fontId="9" fillId="3" borderId="0" xfId="5" applyNumberFormat="1" applyBorder="1" applyAlignment="1">
      <alignment horizontal="right" vertical="center"/>
    </xf>
    <xf numFmtId="164" fontId="9" fillId="3" borderId="38" xfId="5" applyNumberFormat="1" applyBorder="1" applyAlignment="1">
      <alignment horizontal="right" vertical="center"/>
    </xf>
    <xf numFmtId="164" fontId="9" fillId="6" borderId="5" xfId="8" applyNumberFormat="1" applyFill="1" applyBorder="1" applyAlignment="1">
      <alignment horizontal="right" vertical="center"/>
    </xf>
    <xf numFmtId="0" fontId="86" fillId="0" borderId="0" xfId="9" applyNumberFormat="1" applyFill="1" applyBorder="1" applyAlignment="1">
      <alignment vertical="center"/>
    </xf>
    <xf numFmtId="164" fontId="9" fillId="3" borderId="3" xfId="5" applyNumberFormat="1" applyAlignment="1">
      <alignment vertical="center"/>
    </xf>
    <xf numFmtId="164" fontId="9" fillId="3" borderId="5" xfId="5" applyNumberFormat="1" applyBorder="1" applyAlignment="1">
      <alignment vertical="center"/>
    </xf>
    <xf numFmtId="164" fontId="9" fillId="6" borderId="5" xfId="3" applyNumberFormat="1" applyFont="1" applyFill="1" applyBorder="1" applyAlignment="1">
      <alignment horizontal="right" vertical="center"/>
    </xf>
    <xf numFmtId="164" fontId="9" fillId="6" borderId="0" xfId="8" applyNumberFormat="1" applyFill="1" applyBorder="1" applyAlignment="1">
      <alignment horizontal="right" vertical="center"/>
    </xf>
    <xf numFmtId="0" fontId="9" fillId="6" borderId="0" xfId="5" applyNumberFormat="1" applyFill="1" applyBorder="1" applyAlignment="1">
      <alignment vertical="center"/>
    </xf>
    <xf numFmtId="164" fontId="9" fillId="6" borderId="0" xfId="5" applyNumberFormat="1" applyFill="1" applyBorder="1" applyAlignment="1">
      <alignment horizontal="right" vertical="center"/>
    </xf>
    <xf numFmtId="0" fontId="9" fillId="6" borderId="5" xfId="5" applyNumberFormat="1" applyFill="1" applyBorder="1" applyAlignment="1">
      <alignment vertical="center"/>
    </xf>
    <xf numFmtId="164" fontId="9" fillId="6" borderId="5" xfId="5" applyNumberFormat="1" applyFill="1" applyBorder="1" applyAlignment="1">
      <alignment horizontal="right" vertical="center"/>
    </xf>
    <xf numFmtId="164" fontId="9" fillId="0" borderId="8" xfId="8" applyNumberFormat="1" applyFill="1" applyBorder="1" applyAlignment="1">
      <alignment horizontal="right" vertical="center"/>
    </xf>
    <xf numFmtId="10" fontId="0" fillId="0" borderId="0" xfId="952" applyNumberFormat="1" applyFont="1" applyAlignment="1">
      <alignment vertical="center"/>
    </xf>
    <xf numFmtId="49" fontId="54" fillId="0" borderId="5" xfId="2" applyFont="1" applyBorder="1" applyAlignment="1">
      <alignment horizontal="left" vertical="center"/>
    </xf>
    <xf numFmtId="167" fontId="9" fillId="13" borderId="3" xfId="952" applyNumberFormat="1" applyFont="1" applyFill="1" applyBorder="1" applyAlignment="1">
      <alignment horizontal="right" vertical="center"/>
    </xf>
    <xf numFmtId="167" fontId="8" fillId="13" borderId="3" xfId="952" applyNumberFormat="1" applyFont="1" applyFill="1" applyBorder="1" applyAlignment="1">
      <alignment horizontal="right" vertical="center"/>
    </xf>
    <xf numFmtId="167" fontId="9" fillId="13" borderId="5" xfId="952" applyNumberFormat="1" applyFont="1" applyFill="1" applyBorder="1" applyAlignment="1">
      <alignment horizontal="right" vertical="center"/>
    </xf>
    <xf numFmtId="164" fontId="9" fillId="3" borderId="28" xfId="5" applyNumberFormat="1" applyBorder="1" applyAlignment="1">
      <alignment horizontal="right" vertical="center"/>
    </xf>
    <xf numFmtId="0" fontId="9" fillId="0" borderId="39" xfId="8" applyNumberFormat="1" applyFill="1" applyBorder="1" applyAlignment="1">
      <alignment horizontal="right" vertical="center"/>
    </xf>
    <xf numFmtId="0" fontId="9" fillId="0" borderId="49" xfId="8" applyNumberFormat="1" applyFill="1" applyBorder="1" applyAlignment="1">
      <alignment horizontal="right" vertical="center"/>
    </xf>
    <xf numFmtId="0" fontId="9" fillId="0" borderId="28" xfId="8" applyNumberFormat="1" applyFill="1" applyBorder="1" applyAlignment="1">
      <alignment horizontal="right" vertical="center"/>
    </xf>
    <xf numFmtId="167" fontId="9" fillId="13" borderId="5" xfId="5" applyNumberFormat="1" applyFill="1" applyBorder="1" applyAlignment="1">
      <alignment horizontal="right" vertical="center"/>
    </xf>
    <xf numFmtId="167" fontId="9" fillId="3" borderId="5" xfId="8" applyNumberFormat="1" applyFill="1" applyBorder="1" applyAlignment="1">
      <alignment horizontal="right" vertical="center"/>
    </xf>
    <xf numFmtId="0" fontId="83" fillId="0" borderId="5" xfId="2" applyNumberFormat="1" applyBorder="1">
      <alignment horizontal="right" vertical="center"/>
    </xf>
    <xf numFmtId="49" fontId="54" fillId="0" borderId="5" xfId="2" applyFont="1" applyBorder="1">
      <alignment horizontal="right" vertical="center"/>
    </xf>
    <xf numFmtId="0" fontId="54" fillId="0" borderId="5" xfId="2" applyNumberFormat="1" applyFont="1" applyBorder="1">
      <alignment horizontal="right" vertical="center"/>
    </xf>
    <xf numFmtId="164" fontId="8" fillId="13" borderId="3" xfId="5" applyNumberFormat="1" applyFont="1" applyFill="1" applyAlignment="1">
      <alignment vertical="center"/>
    </xf>
    <xf numFmtId="0" fontId="8" fillId="13" borderId="3" xfId="5" applyNumberFormat="1" applyFont="1" applyFill="1" applyAlignment="1">
      <alignment vertical="center"/>
    </xf>
    <xf numFmtId="164" fontId="8" fillId="0" borderId="3" xfId="5" applyNumberFormat="1" applyFont="1" applyFill="1" applyAlignment="1">
      <alignment vertical="center"/>
    </xf>
    <xf numFmtId="0" fontId="8" fillId="0" borderId="3" xfId="5" applyNumberFormat="1" applyFont="1" applyFill="1" applyAlignment="1">
      <alignment vertical="center"/>
    </xf>
    <xf numFmtId="164" fontId="8" fillId="3" borderId="3" xfId="5" applyNumberFormat="1" applyFont="1" applyAlignment="1">
      <alignment vertical="center"/>
    </xf>
    <xf numFmtId="9" fontId="9" fillId="3" borderId="28" xfId="5" applyNumberFormat="1" applyBorder="1" applyAlignment="1">
      <alignment horizontal="right" vertical="center"/>
    </xf>
    <xf numFmtId="164" fontId="8" fillId="12" borderId="3" xfId="5" applyNumberFormat="1" applyFont="1" applyFill="1" applyAlignment="1">
      <alignment vertical="center"/>
    </xf>
    <xf numFmtId="0" fontId="8" fillId="12" borderId="3" xfId="5" applyNumberFormat="1" applyFont="1" applyFill="1" applyAlignment="1">
      <alignment vertical="center"/>
    </xf>
    <xf numFmtId="0" fontId="9" fillId="3" borderId="0" xfId="5" applyNumberFormat="1" applyBorder="1" applyAlignment="1">
      <alignment horizontal="left" vertical="center" indent="1"/>
    </xf>
    <xf numFmtId="49" fontId="83" fillId="0" borderId="0" xfId="2" applyBorder="1" applyAlignment="1">
      <alignment horizontal="center" vertical="center"/>
    </xf>
    <xf numFmtId="0" fontId="59" fillId="0" borderId="0" xfId="0" applyFont="1" applyAlignment="1">
      <alignment vertical="center"/>
    </xf>
    <xf numFmtId="20" fontId="9" fillId="0" borderId="3" xfId="5" applyNumberFormat="1" applyFill="1" applyAlignment="1">
      <alignment vertical="center" wrapText="1"/>
    </xf>
    <xf numFmtId="164" fontId="9" fillId="13" borderId="3" xfId="5" applyNumberFormat="1" applyFill="1" applyAlignment="1">
      <alignment horizontal="right" vertical="center"/>
    </xf>
    <xf numFmtId="164" fontId="9" fillId="0" borderId="3" xfId="5" applyNumberFormat="1" applyFill="1" applyAlignment="1">
      <alignment horizontal="right" vertical="center"/>
    </xf>
    <xf numFmtId="20" fontId="9" fillId="0" borderId="3" xfId="5" applyNumberFormat="1" applyFill="1" applyAlignment="1">
      <alignment horizontal="left" vertical="center" wrapText="1"/>
    </xf>
    <xf numFmtId="170" fontId="9" fillId="15" borderId="3" xfId="5" applyNumberFormat="1" applyFill="1" applyAlignment="1">
      <alignment horizontal="right" vertical="center" wrapText="1"/>
    </xf>
    <xf numFmtId="170" fontId="9" fillId="0" borderId="3" xfId="5" applyNumberFormat="1" applyFill="1" applyAlignment="1">
      <alignment horizontal="right" vertical="center" wrapText="1"/>
    </xf>
    <xf numFmtId="166" fontId="9" fillId="15" borderId="3" xfId="5" applyNumberFormat="1" applyFill="1" applyAlignment="1">
      <alignment horizontal="right" vertical="center" wrapText="1"/>
    </xf>
    <xf numFmtId="0" fontId="9" fillId="0" borderId="3" xfId="5" applyNumberFormat="1" applyFill="1" applyAlignment="1">
      <alignment horizontal="right" vertical="center" wrapText="1"/>
    </xf>
    <xf numFmtId="20" fontId="31" fillId="0" borderId="3" xfId="5" applyNumberFormat="1" applyFont="1" applyFill="1" applyAlignment="1">
      <alignment vertical="center" wrapText="1"/>
    </xf>
    <xf numFmtId="166" fontId="31" fillId="13" borderId="3" xfId="5" applyNumberFormat="1" applyFont="1" applyFill="1" applyAlignment="1">
      <alignment horizontal="right" vertical="center"/>
    </xf>
    <xf numFmtId="0" fontId="31" fillId="0" borderId="3" xfId="5" applyNumberFormat="1" applyFont="1" applyFill="1" applyAlignment="1">
      <alignment horizontal="right" vertical="center"/>
    </xf>
    <xf numFmtId="166" fontId="9" fillId="13" borderId="3" xfId="5" applyNumberFormat="1" applyFill="1" applyAlignment="1">
      <alignment horizontal="right" vertical="center" wrapText="1"/>
    </xf>
    <xf numFmtId="164" fontId="9" fillId="12" borderId="3" xfId="5" applyNumberFormat="1" applyFill="1" applyAlignment="1">
      <alignment horizontal="right" vertical="center"/>
    </xf>
    <xf numFmtId="0" fontId="59" fillId="0" borderId="0" xfId="0" applyFont="1"/>
    <xf numFmtId="0" fontId="12" fillId="0" borderId="0" xfId="6" applyAlignment="1">
      <alignment horizontal="left" wrapText="1"/>
    </xf>
    <xf numFmtId="20" fontId="31" fillId="0" borderId="3" xfId="5" applyNumberFormat="1" applyFont="1" applyFill="1" applyAlignment="1">
      <alignment wrapText="1"/>
    </xf>
    <xf numFmtId="166" fontId="31" fillId="0" borderId="3" xfId="5" applyNumberFormat="1" applyFont="1" applyFill="1" applyAlignment="1">
      <alignment horizontal="right"/>
    </xf>
    <xf numFmtId="0" fontId="61" fillId="0" borderId="0" xfId="0" applyFont="1"/>
    <xf numFmtId="164" fontId="0" fillId="0" borderId="0" xfId="0" applyNumberFormat="1"/>
    <xf numFmtId="166" fontId="31" fillId="0" borderId="3" xfId="959" applyNumberFormat="1" applyFont="1" applyFill="1" applyBorder="1" applyAlignment="1">
      <alignment horizontal="right"/>
    </xf>
    <xf numFmtId="166" fontId="60" fillId="0" borderId="0" xfId="5" applyNumberFormat="1" applyFont="1" applyFill="1" applyBorder="1" applyAlignment="1">
      <alignment horizontal="right"/>
    </xf>
    <xf numFmtId="20" fontId="60" fillId="0" borderId="0" xfId="5" applyNumberFormat="1" applyFont="1" applyFill="1" applyBorder="1" applyAlignment="1">
      <alignment wrapText="1"/>
    </xf>
    <xf numFmtId="166" fontId="60" fillId="0" borderId="0" xfId="959" applyNumberFormat="1" applyFont="1" applyFill="1" applyBorder="1" applyAlignment="1">
      <alignment horizontal="right"/>
    </xf>
    <xf numFmtId="164" fontId="31" fillId="13" borderId="3" xfId="5" applyNumberFormat="1" applyFont="1" applyFill="1" applyAlignment="1">
      <alignment horizontal="right"/>
    </xf>
    <xf numFmtId="164" fontId="31" fillId="13" borderId="0" xfId="5" applyNumberFormat="1" applyFont="1" applyFill="1" applyBorder="1" applyAlignment="1">
      <alignment horizontal="right"/>
    </xf>
    <xf numFmtId="20" fontId="34" fillId="0" borderId="3" xfId="5" applyNumberFormat="1" applyFont="1" applyFill="1" applyAlignment="1">
      <alignment wrapText="1"/>
    </xf>
    <xf numFmtId="166" fontId="34" fillId="15" borderId="3" xfId="5" applyNumberFormat="1" applyFont="1" applyFill="1" applyAlignment="1">
      <alignment horizontal="right"/>
    </xf>
    <xf numFmtId="168" fontId="34" fillId="0" borderId="3" xfId="5" applyNumberFormat="1" applyFont="1" applyFill="1" applyAlignment="1">
      <alignment horizontal="right"/>
    </xf>
    <xf numFmtId="20" fontId="9" fillId="0" borderId="3" xfId="5" applyNumberFormat="1" applyFill="1" applyAlignment="1">
      <alignment horizontal="left" wrapText="1" indent="2"/>
    </xf>
    <xf numFmtId="166" fontId="9" fillId="15" borderId="3" xfId="5" applyNumberFormat="1" applyFill="1" applyAlignment="1">
      <alignment horizontal="right" wrapText="1"/>
    </xf>
    <xf numFmtId="168" fontId="9" fillId="0" borderId="3" xfId="5" applyNumberFormat="1" applyFill="1" applyAlignment="1">
      <alignment horizontal="right" wrapText="1"/>
    </xf>
    <xf numFmtId="20" fontId="9" fillId="0" borderId="28" xfId="5" applyNumberFormat="1" applyFill="1" applyBorder="1" applyAlignment="1">
      <alignment horizontal="left" wrapText="1" indent="2"/>
    </xf>
    <xf numFmtId="166" fontId="9" fillId="15" borderId="28" xfId="5" applyNumberFormat="1" applyFill="1" applyBorder="1" applyAlignment="1">
      <alignment horizontal="right" vertical="center"/>
    </xf>
    <xf numFmtId="168" fontId="9" fillId="0" borderId="28" xfId="5" applyNumberFormat="1" applyFill="1" applyBorder="1" applyAlignment="1">
      <alignment horizontal="right" vertical="center"/>
    </xf>
    <xf numFmtId="166" fontId="12" fillId="0" borderId="0" xfId="6" applyNumberFormat="1" applyAlignment="1">
      <alignment horizontal="left" vertical="top"/>
    </xf>
    <xf numFmtId="168" fontId="12" fillId="0" borderId="0" xfId="6" applyNumberFormat="1" applyAlignment="1">
      <alignment horizontal="left" vertical="top"/>
    </xf>
    <xf numFmtId="166" fontId="0" fillId="0" borderId="0" xfId="0" applyNumberFormat="1"/>
    <xf numFmtId="168" fontId="0" fillId="0" borderId="0" xfId="0" applyNumberFormat="1"/>
    <xf numFmtId="0" fontId="12" fillId="0" borderId="0" xfId="6" applyAlignment="1"/>
    <xf numFmtId="0" fontId="9" fillId="0" borderId="0" xfId="5" applyNumberFormat="1" applyFill="1" applyBorder="1" applyAlignment="1">
      <alignment vertical="center"/>
    </xf>
    <xf numFmtId="164" fontId="9" fillId="15" borderId="3" xfId="5" applyNumberFormat="1" applyFill="1" applyAlignment="1">
      <alignment horizontal="right" vertical="center" wrapText="1"/>
    </xf>
    <xf numFmtId="3" fontId="9" fillId="12" borderId="3" xfId="5" applyNumberFormat="1" applyFill="1" applyAlignment="1">
      <alignment vertical="center"/>
    </xf>
    <xf numFmtId="164" fontId="9" fillId="3" borderId="3" xfId="5" applyNumberFormat="1" applyAlignment="1">
      <alignment horizontal="right" vertical="center"/>
    </xf>
    <xf numFmtId="164" fontId="9" fillId="3" borderId="3" xfId="8" applyNumberFormat="1" applyFill="1" applyAlignment="1">
      <alignment horizontal="right" vertical="center"/>
    </xf>
    <xf numFmtId="0" fontId="54" fillId="0" borderId="55" xfId="961" applyNumberFormat="1" applyFont="1" applyBorder="1">
      <alignment horizontal="right" vertical="center"/>
    </xf>
    <xf numFmtId="49" fontId="46" fillId="0" borderId="55" xfId="961" applyFont="1" applyBorder="1" applyAlignment="1">
      <alignment horizontal="left" vertical="center"/>
    </xf>
    <xf numFmtId="49" fontId="9" fillId="3" borderId="3" xfId="5" applyNumberFormat="1" applyAlignment="1">
      <alignment vertical="center"/>
    </xf>
    <xf numFmtId="164" fontId="9" fillId="12" borderId="28" xfId="5" applyNumberFormat="1" applyFill="1" applyBorder="1" applyAlignment="1">
      <alignment horizontal="right" vertical="center"/>
    </xf>
    <xf numFmtId="49" fontId="8" fillId="3" borderId="56" xfId="5" applyNumberFormat="1" applyFont="1" applyBorder="1" applyAlignment="1">
      <alignment horizontal="left" vertical="center"/>
    </xf>
    <xf numFmtId="164" fontId="8" fillId="3" borderId="56" xfId="5" applyNumberFormat="1" applyFont="1" applyBorder="1" applyAlignment="1">
      <alignment horizontal="right" vertical="center"/>
    </xf>
    <xf numFmtId="0" fontId="9" fillId="0" borderId="23" xfId="3" applyNumberFormat="1" applyFont="1" applyBorder="1" applyAlignment="1">
      <alignment vertical="center"/>
    </xf>
    <xf numFmtId="164" fontId="9" fillId="13" borderId="23" xfId="3" applyNumberFormat="1" applyFont="1" applyFill="1" applyBorder="1" applyAlignment="1">
      <alignment horizontal="right" vertical="center"/>
    </xf>
    <xf numFmtId="164" fontId="9" fillId="6" borderId="23" xfId="3" applyNumberFormat="1" applyFont="1" applyFill="1" applyBorder="1" applyAlignment="1">
      <alignment horizontal="right" vertical="center"/>
    </xf>
    <xf numFmtId="164" fontId="9" fillId="3" borderId="23" xfId="706" applyFont="1" applyFill="1" applyBorder="1" applyAlignment="1">
      <alignment horizontal="right" vertical="center"/>
    </xf>
    <xf numFmtId="164" fontId="9" fillId="3" borderId="3" xfId="5" quotePrefix="1" applyNumberFormat="1" applyAlignment="1">
      <alignment horizontal="right" vertical="center"/>
    </xf>
    <xf numFmtId="164" fontId="9" fillId="3" borderId="3" xfId="8" quotePrefix="1" applyNumberFormat="1" applyFill="1" applyAlignment="1">
      <alignment horizontal="right" vertical="center"/>
    </xf>
    <xf numFmtId="164" fontId="9" fillId="12" borderId="3" xfId="5" applyNumberFormat="1" applyFill="1" applyAlignment="1">
      <alignment vertical="center"/>
    </xf>
    <xf numFmtId="164" fontId="9" fillId="3" borderId="3" xfId="8" applyNumberFormat="1" applyFill="1" applyAlignment="1">
      <alignment vertical="center"/>
    </xf>
    <xf numFmtId="3" fontId="8" fillId="11" borderId="3" xfId="4" applyNumberFormat="1" applyFont="1" applyFill="1" applyBorder="1">
      <alignment horizontal="right" vertical="center"/>
    </xf>
    <xf numFmtId="164" fontId="8" fillId="3" borderId="3" xfId="5" applyNumberFormat="1" applyFont="1" applyAlignment="1">
      <alignment horizontal="right" vertical="center"/>
    </xf>
    <xf numFmtId="49" fontId="9" fillId="3" borderId="28" xfId="5" applyNumberFormat="1" applyBorder="1" applyAlignment="1">
      <alignment horizontal="left" vertical="center"/>
    </xf>
    <xf numFmtId="0" fontId="29" fillId="0" borderId="0" xfId="943" applyFont="1" applyAlignment="1">
      <alignment vertical="center"/>
    </xf>
    <xf numFmtId="0" fontId="9" fillId="12" borderId="3" xfId="5" applyNumberFormat="1" applyFill="1" applyAlignment="1">
      <alignment horizontal="right" vertical="center"/>
    </xf>
    <xf numFmtId="168" fontId="9" fillId="3" borderId="3" xfId="5" applyNumberFormat="1" applyAlignment="1">
      <alignment horizontal="right" vertical="center"/>
    </xf>
    <xf numFmtId="0" fontId="9" fillId="3" borderId="3" xfId="5" applyNumberFormat="1" applyAlignment="1">
      <alignment horizontal="right" vertical="center"/>
    </xf>
    <xf numFmtId="0" fontId="9" fillId="0" borderId="3" xfId="3" applyNumberFormat="1" applyFont="1" applyBorder="1" applyAlignment="1">
      <alignment vertical="center"/>
    </xf>
    <xf numFmtId="0" fontId="9" fillId="0" borderId="3" xfId="3" applyNumberFormat="1" applyFont="1" applyBorder="1" applyAlignment="1">
      <alignment horizontal="right" vertical="center"/>
    </xf>
    <xf numFmtId="0" fontId="9" fillId="6" borderId="3" xfId="3" applyNumberFormat="1" applyFont="1" applyFill="1" applyBorder="1" applyAlignment="1">
      <alignment horizontal="right" vertical="center"/>
    </xf>
    <xf numFmtId="0" fontId="9" fillId="3" borderId="3" xfId="706" applyNumberFormat="1" applyFont="1" applyFill="1" applyBorder="1" applyAlignment="1">
      <alignment horizontal="right" vertical="center"/>
    </xf>
    <xf numFmtId="0" fontId="9" fillId="0" borderId="3" xfId="5" applyNumberFormat="1" applyFill="1" applyAlignment="1">
      <alignment horizontal="right" vertical="center"/>
    </xf>
    <xf numFmtId="0" fontId="9" fillId="3" borderId="3" xfId="8" applyNumberFormat="1" applyFill="1" applyAlignment="1">
      <alignment horizontal="right" vertical="center"/>
    </xf>
    <xf numFmtId="168" fontId="9" fillId="12" borderId="3" xfId="5" applyNumberFormat="1" applyFill="1" applyAlignment="1">
      <alignment horizontal="right" vertical="center"/>
    </xf>
    <xf numFmtId="168" fontId="9" fillId="0" borderId="3" xfId="5" applyNumberFormat="1" applyFill="1" applyAlignment="1">
      <alignment horizontal="right" vertical="center"/>
    </xf>
    <xf numFmtId="49" fontId="67" fillId="0" borderId="0" xfId="961" applyFont="1" applyBorder="1" applyAlignment="1">
      <alignment horizontal="left" vertical="center"/>
    </xf>
    <xf numFmtId="0" fontId="30" fillId="0" borderId="0" xfId="961" applyNumberFormat="1" applyFont="1" applyBorder="1" applyAlignment="1">
      <alignment horizontal="left" vertical="center"/>
    </xf>
    <xf numFmtId="49" fontId="9" fillId="3" borderId="3" xfId="5" applyNumberFormat="1" applyAlignment="1">
      <alignment horizontal="left" vertical="center"/>
    </xf>
    <xf numFmtId="164" fontId="9" fillId="12" borderId="3" xfId="8" applyNumberFormat="1" applyFill="1" applyAlignment="1">
      <alignment horizontal="right" vertical="center"/>
    </xf>
    <xf numFmtId="49" fontId="30" fillId="0" borderId="0" xfId="961" applyFont="1" applyBorder="1" applyAlignment="1">
      <alignment horizontal="left" vertical="center"/>
    </xf>
    <xf numFmtId="171" fontId="9" fillId="3" borderId="3" xfId="5" applyNumberFormat="1" applyAlignment="1">
      <alignment horizontal="right" vertical="center"/>
    </xf>
    <xf numFmtId="49" fontId="48" fillId="0" borderId="0" xfId="961" applyFont="1" applyBorder="1" applyAlignment="1">
      <alignment horizontal="left" vertical="center"/>
    </xf>
    <xf numFmtId="164" fontId="8" fillId="3" borderId="0" xfId="706" applyFill="1" applyBorder="1" applyAlignment="1">
      <alignment horizontal="right" vertical="center"/>
    </xf>
    <xf numFmtId="0" fontId="14" fillId="0" borderId="0" xfId="7" applyAlignment="1">
      <alignment horizontal="left" vertical="center"/>
    </xf>
    <xf numFmtId="49" fontId="45" fillId="6" borderId="0" xfId="961" applyFont="1" applyFill="1" applyBorder="1">
      <alignment horizontal="right" vertical="center"/>
    </xf>
    <xf numFmtId="164" fontId="9" fillId="3" borderId="8" xfId="5" applyNumberFormat="1" applyBorder="1" applyAlignment="1">
      <alignment horizontal="right" vertical="center"/>
    </xf>
    <xf numFmtId="164" fontId="9" fillId="12" borderId="3" xfId="4" applyNumberFormat="1" applyFill="1" applyBorder="1">
      <alignment horizontal="right" vertical="center"/>
    </xf>
    <xf numFmtId="164" fontId="9" fillId="3" borderId="0" xfId="4" applyNumberFormat="1" applyFill="1" applyBorder="1">
      <alignment horizontal="right" vertical="center"/>
    </xf>
    <xf numFmtId="164" fontId="91" fillId="3" borderId="0" xfId="962" applyNumberFormat="1" applyFill="1" applyBorder="1" applyAlignment="1">
      <alignment horizontal="right" vertical="center"/>
    </xf>
    <xf numFmtId="49" fontId="46" fillId="0" borderId="0" xfId="961" applyFont="1" applyBorder="1" applyAlignment="1">
      <alignment horizontal="left" vertical="center"/>
    </xf>
    <xf numFmtId="37" fontId="8" fillId="3" borderId="0" xfId="706" applyNumberFormat="1" applyFill="1" applyBorder="1" applyAlignment="1">
      <alignment horizontal="right" vertical="center"/>
    </xf>
    <xf numFmtId="0" fontId="46" fillId="3" borderId="0" xfId="5" applyNumberFormat="1" applyFont="1" applyBorder="1" applyAlignment="1">
      <alignment vertical="center"/>
    </xf>
    <xf numFmtId="164" fontId="9" fillId="0" borderId="0" xfId="8" applyNumberFormat="1" applyFill="1" applyBorder="1" applyAlignment="1">
      <alignment horizontal="right" vertical="center"/>
    </xf>
    <xf numFmtId="164" fontId="9" fillId="0" borderId="3" xfId="8" applyNumberFormat="1" applyFill="1" applyAlignment="1">
      <alignment horizontal="right" vertical="center"/>
    </xf>
    <xf numFmtId="49" fontId="46" fillId="3" borderId="0" xfId="961" applyFont="1" applyFill="1" applyBorder="1" applyAlignment="1">
      <alignment horizontal="left" vertical="center"/>
    </xf>
    <xf numFmtId="49" fontId="30" fillId="3" borderId="0" xfId="961" applyFont="1" applyFill="1" applyBorder="1" applyAlignment="1">
      <alignment horizontal="left" vertical="center"/>
    </xf>
    <xf numFmtId="164" fontId="8" fillId="3" borderId="0" xfId="706" applyFill="1" applyBorder="1" applyAlignment="1">
      <alignment vertical="center"/>
    </xf>
    <xf numFmtId="0" fontId="14" fillId="6" borderId="0" xfId="7" applyFill="1" applyAlignment="1">
      <alignment vertical="center"/>
    </xf>
    <xf numFmtId="49" fontId="48" fillId="6" borderId="0" xfId="961" applyFont="1" applyFill="1" applyBorder="1" applyAlignment="1">
      <alignment horizontal="left" vertical="center"/>
    </xf>
    <xf numFmtId="164" fontId="8" fillId="0" borderId="0" xfId="706" applyFill="1" applyBorder="1" applyAlignment="1">
      <alignment horizontal="right" vertical="center"/>
    </xf>
    <xf numFmtId="49" fontId="9" fillId="3" borderId="0" xfId="5" applyNumberFormat="1" applyBorder="1" applyAlignment="1">
      <alignment horizontal="left" vertical="center"/>
    </xf>
    <xf numFmtId="49" fontId="30" fillId="6" borderId="0" xfId="961" applyFont="1" applyFill="1" applyBorder="1" applyAlignment="1">
      <alignment horizontal="left" vertical="center"/>
    </xf>
    <xf numFmtId="49" fontId="46" fillId="6" borderId="0" xfId="961" applyFont="1" applyFill="1" applyBorder="1" applyAlignment="1">
      <alignment horizontal="left" vertical="center"/>
    </xf>
    <xf numFmtId="164" fontId="9" fillId="18" borderId="3" xfId="8" applyNumberFormat="1" applyFill="1" applyAlignment="1">
      <alignment horizontal="right" vertical="center"/>
    </xf>
    <xf numFmtId="0" fontId="0" fillId="6" borderId="0" xfId="0" applyFill="1" applyAlignment="1">
      <alignment horizontal="right" vertical="center"/>
    </xf>
    <xf numFmtId="164" fontId="9" fillId="18" borderId="0" xfId="8" applyNumberFormat="1" applyFill="1" applyBorder="1" applyAlignment="1">
      <alignment horizontal="right" vertical="center"/>
    </xf>
    <xf numFmtId="0" fontId="14" fillId="6" borderId="0" xfId="7" applyNumberFormat="1" applyFill="1" applyAlignment="1">
      <alignment vertical="center"/>
    </xf>
    <xf numFmtId="164" fontId="63" fillId="3" borderId="0" xfId="706" applyFont="1" applyFill="1" applyBorder="1" applyAlignment="1">
      <alignment horizontal="right" vertical="center"/>
    </xf>
    <xf numFmtId="49" fontId="46" fillId="6" borderId="0" xfId="961" applyNumberFormat="1" applyFont="1" applyFill="1" applyBorder="1" applyAlignment="1">
      <alignment horizontal="left" vertical="center"/>
    </xf>
    <xf numFmtId="164" fontId="9" fillId="12" borderId="28" xfId="8" applyNumberFormat="1" applyFill="1" applyBorder="1" applyAlignment="1">
      <alignment horizontal="right" vertical="center"/>
    </xf>
    <xf numFmtId="164" fontId="8" fillId="3" borderId="34" xfId="706" applyFill="1" applyBorder="1" applyAlignment="1">
      <alignment vertical="center"/>
    </xf>
    <xf numFmtId="164" fontId="8" fillId="3" borderId="34" xfId="706" applyFill="1" applyBorder="1" applyAlignment="1">
      <alignment horizontal="right" vertical="center"/>
    </xf>
    <xf numFmtId="164" fontId="8" fillId="18" borderId="34" xfId="706" applyFill="1" applyBorder="1" applyAlignment="1">
      <alignment horizontal="right" vertical="center"/>
    </xf>
    <xf numFmtId="0" fontId="8" fillId="6" borderId="2" xfId="3" applyNumberFormat="1" applyFill="1" applyAlignment="1">
      <alignment vertical="center"/>
    </xf>
    <xf numFmtId="164" fontId="8" fillId="6" borderId="2" xfId="3" applyNumberFormat="1" applyFill="1" applyAlignment="1">
      <alignment horizontal="right" vertical="center"/>
    </xf>
    <xf numFmtId="164" fontId="9" fillId="3" borderId="0" xfId="5" applyNumberFormat="1" applyBorder="1" applyAlignment="1">
      <alignment vertical="center"/>
    </xf>
    <xf numFmtId="164" fontId="9" fillId="3" borderId="22" xfId="5" applyNumberFormat="1" applyBorder="1" applyAlignment="1">
      <alignment horizontal="right" vertical="center"/>
    </xf>
    <xf numFmtId="0" fontId="54" fillId="6" borderId="0" xfId="0" applyFont="1" applyFill="1" applyAlignment="1">
      <alignment vertical="center"/>
    </xf>
    <xf numFmtId="164" fontId="9" fillId="18" borderId="3" xfId="5" applyNumberFormat="1" applyFill="1" applyAlignment="1">
      <alignment horizontal="right" vertical="center"/>
    </xf>
    <xf numFmtId="164" fontId="9" fillId="6" borderId="3" xfId="5" applyNumberFormat="1" applyFill="1" applyAlignment="1">
      <alignment horizontal="right" vertical="center"/>
    </xf>
    <xf numFmtId="164" fontId="0" fillId="6" borderId="0" xfId="0" applyNumberFormat="1" applyFill="1" applyAlignment="1">
      <alignment vertical="center"/>
    </xf>
    <xf numFmtId="164" fontId="9" fillId="15" borderId="3" xfId="5" applyNumberFormat="1" applyFill="1" applyAlignment="1">
      <alignment horizontal="right" vertical="center"/>
    </xf>
    <xf numFmtId="164" fontId="9" fillId="3" borderId="3" xfId="8" applyNumberFormat="1" applyFill="1" applyAlignment="1">
      <alignment horizontal="right" vertical="center" wrapText="1"/>
    </xf>
    <xf numFmtId="164" fontId="9" fillId="3" borderId="39" xfId="8" applyNumberFormat="1" applyFill="1" applyBorder="1" applyAlignment="1">
      <alignment horizontal="right" vertical="center"/>
    </xf>
    <xf numFmtId="164" fontId="9" fillId="12" borderId="15" xfId="8" applyNumberFormat="1" applyFill="1" applyBorder="1" applyAlignment="1">
      <alignment horizontal="right" vertical="center"/>
    </xf>
    <xf numFmtId="164" fontId="9" fillId="3" borderId="57" xfId="8" applyNumberFormat="1" applyFill="1" applyBorder="1" applyAlignment="1">
      <alignment horizontal="right" vertical="center"/>
    </xf>
    <xf numFmtId="164" fontId="9" fillId="3" borderId="15" xfId="8" applyNumberFormat="1" applyFill="1" applyBorder="1" applyAlignment="1">
      <alignment horizontal="right" vertical="center"/>
    </xf>
    <xf numFmtId="0" fontId="54" fillId="6" borderId="0" xfId="961" applyNumberFormat="1" applyFont="1" applyFill="1" applyBorder="1" applyAlignment="1">
      <alignment horizontal="left" vertical="center"/>
    </xf>
    <xf numFmtId="0" fontId="82" fillId="6" borderId="0" xfId="1" applyNumberFormat="1" applyFill="1" applyAlignment="1">
      <alignment vertical="center"/>
    </xf>
    <xf numFmtId="49" fontId="62" fillId="13" borderId="3" xfId="961" applyFont="1" applyFill="1" applyBorder="1" applyAlignment="1">
      <alignment horizontal="right" vertical="center" wrapText="1"/>
    </xf>
    <xf numFmtId="49" fontId="54" fillId="6" borderId="39" xfId="961" applyFont="1" applyFill="1" applyBorder="1" applyAlignment="1">
      <alignment horizontal="right" vertical="center" wrapText="1"/>
    </xf>
    <xf numFmtId="49" fontId="54" fillId="6" borderId="3" xfId="961" applyFont="1" applyFill="1" applyBorder="1" applyAlignment="1">
      <alignment horizontal="right" vertical="center" wrapText="1"/>
    </xf>
    <xf numFmtId="166" fontId="9" fillId="12" borderId="28" xfId="8" applyNumberFormat="1" applyFill="1" applyBorder="1" applyAlignment="1">
      <alignment horizontal="right" vertical="center"/>
    </xf>
    <xf numFmtId="168" fontId="9" fillId="3" borderId="49" xfId="8" applyNumberFormat="1" applyFill="1" applyBorder="1" applyAlignment="1">
      <alignment horizontal="right" vertical="center"/>
    </xf>
    <xf numFmtId="169" fontId="8" fillId="12" borderId="3" xfId="706" applyNumberFormat="1" applyFill="1" applyBorder="1" applyAlignment="1">
      <alignment horizontal="right" vertical="center"/>
    </xf>
    <xf numFmtId="169" fontId="8" fillId="3" borderId="39" xfId="706" applyNumberFormat="1" applyFill="1" applyBorder="1" applyAlignment="1">
      <alignment horizontal="right" vertical="center"/>
    </xf>
    <xf numFmtId="169" fontId="8" fillId="3" borderId="3" xfId="706" applyNumberFormat="1" applyFill="1" applyBorder="1" applyAlignment="1">
      <alignment horizontal="right" vertical="center"/>
    </xf>
    <xf numFmtId="0" fontId="0" fillId="6" borderId="38" xfId="0" applyFill="1" applyBorder="1" applyAlignment="1">
      <alignment vertical="center"/>
    </xf>
    <xf numFmtId="49" fontId="25" fillId="6" borderId="0" xfId="961" applyFill="1" applyBorder="1" applyAlignment="1">
      <alignment horizontal="right" vertical="center" wrapText="1"/>
    </xf>
    <xf numFmtId="166" fontId="9" fillId="6" borderId="0" xfId="8" applyNumberFormat="1" applyFill="1" applyBorder="1" applyAlignment="1">
      <alignment horizontal="right" vertical="center"/>
    </xf>
    <xf numFmtId="168" fontId="9" fillId="3" borderId="28" xfId="8" applyNumberFormat="1" applyFill="1" applyBorder="1" applyAlignment="1">
      <alignment horizontal="right" vertical="center"/>
    </xf>
    <xf numFmtId="169" fontId="8" fillId="6" borderId="0" xfId="706" applyNumberFormat="1" applyFill="1" applyBorder="1" applyAlignment="1">
      <alignment horizontal="right" vertical="center"/>
    </xf>
    <xf numFmtId="166" fontId="8" fillId="6" borderId="38" xfId="706" applyNumberFormat="1" applyFill="1" applyBorder="1" applyAlignment="1">
      <alignment horizontal="right" vertical="center"/>
    </xf>
    <xf numFmtId="166" fontId="8" fillId="6" borderId="0" xfId="706" applyNumberFormat="1" applyFill="1" applyBorder="1" applyAlignment="1">
      <alignment horizontal="right" vertical="center"/>
    </xf>
    <xf numFmtId="0" fontId="8" fillId="6" borderId="2" xfId="3" applyNumberFormat="1" applyFill="1" applyAlignment="1">
      <alignment horizontal="right" vertical="center"/>
    </xf>
    <xf numFmtId="0" fontId="8" fillId="6" borderId="60" xfId="3" applyNumberFormat="1" applyFill="1" applyBorder="1" applyAlignment="1">
      <alignment horizontal="right" vertical="center"/>
    </xf>
    <xf numFmtId="166" fontId="9" fillId="12" borderId="3" xfId="8" applyNumberFormat="1" applyFill="1" applyAlignment="1">
      <alignment horizontal="right" vertical="center"/>
    </xf>
    <xf numFmtId="164" fontId="8" fillId="13" borderId="2" xfId="3" applyNumberFormat="1" applyFill="1" applyAlignment="1">
      <alignment horizontal="right" vertical="center"/>
    </xf>
    <xf numFmtId="166" fontId="8" fillId="13" borderId="2" xfId="3" applyNumberFormat="1" applyFill="1" applyAlignment="1">
      <alignment horizontal="right" vertical="center"/>
    </xf>
    <xf numFmtId="164" fontId="8" fillId="6" borderId="60" xfId="3" applyNumberFormat="1" applyFill="1" applyBorder="1" applyAlignment="1">
      <alignment horizontal="right" vertical="center"/>
    </xf>
    <xf numFmtId="166" fontId="8" fillId="6" borderId="2" xfId="3" applyNumberFormat="1" applyFill="1" applyAlignment="1">
      <alignment horizontal="right" vertical="center"/>
    </xf>
    <xf numFmtId="0" fontId="8" fillId="6" borderId="2" xfId="3" applyNumberFormat="1" applyFill="1" applyAlignment="1">
      <alignment vertical="center" wrapText="1"/>
    </xf>
    <xf numFmtId="0" fontId="9" fillId="3" borderId="22" xfId="5" applyNumberFormat="1" applyBorder="1" applyAlignment="1">
      <alignment vertical="center"/>
    </xf>
    <xf numFmtId="49" fontId="31" fillId="0" borderId="3" xfId="961" applyFont="1" applyBorder="1" applyAlignment="1">
      <alignment horizontal="left" vertical="center"/>
    </xf>
    <xf numFmtId="1" fontId="31" fillId="13" borderId="3" xfId="961" applyNumberFormat="1" applyFont="1" applyFill="1" applyBorder="1">
      <alignment horizontal="right" vertical="center"/>
    </xf>
    <xf numFmtId="1" fontId="9" fillId="0" borderId="3" xfId="961" applyNumberFormat="1" applyFont="1" applyBorder="1">
      <alignment horizontal="right" vertical="center"/>
    </xf>
    <xf numFmtId="49" fontId="31" fillId="0" borderId="28" xfId="961" applyFont="1" applyBorder="1" applyAlignment="1">
      <alignment horizontal="left" vertical="center"/>
    </xf>
    <xf numFmtId="1" fontId="31" fillId="13" borderId="28" xfId="961" applyNumberFormat="1" applyFont="1" applyFill="1" applyBorder="1">
      <alignment horizontal="right" vertical="center"/>
    </xf>
    <xf numFmtId="1" fontId="9" fillId="0" borderId="28" xfId="961" applyNumberFormat="1" applyFont="1" applyBorder="1">
      <alignment horizontal="right" vertical="center"/>
    </xf>
    <xf numFmtId="9" fontId="0" fillId="6" borderId="0" xfId="952" applyFont="1" applyFill="1" applyBorder="1" applyAlignment="1">
      <alignment vertical="center"/>
    </xf>
    <xf numFmtId="0" fontId="54" fillId="6" borderId="0" xfId="0" applyFont="1" applyFill="1" applyAlignment="1">
      <alignment horizontal="left" vertical="center"/>
    </xf>
    <xf numFmtId="0" fontId="34" fillId="3" borderId="3" xfId="5" applyNumberFormat="1" applyFont="1" applyAlignment="1">
      <alignment vertical="center"/>
    </xf>
    <xf numFmtId="164" fontId="31" fillId="3" borderId="3" xfId="5" applyNumberFormat="1" applyFont="1" applyAlignment="1">
      <alignment horizontal="right" vertical="center"/>
    </xf>
    <xf numFmtId="9" fontId="31" fillId="3" borderId="3" xfId="952" applyFont="1" applyFill="1" applyBorder="1" applyAlignment="1">
      <alignment horizontal="right" vertical="center"/>
    </xf>
    <xf numFmtId="0" fontId="31" fillId="18" borderId="3" xfId="5" applyNumberFormat="1" applyFont="1" applyFill="1" applyAlignment="1">
      <alignment horizontal="right" vertical="center"/>
    </xf>
    <xf numFmtId="0" fontId="31" fillId="3" borderId="3" xfId="5" applyNumberFormat="1" applyFont="1" applyAlignment="1">
      <alignment vertical="center"/>
    </xf>
    <xf numFmtId="164" fontId="31" fillId="6" borderId="3" xfId="5" applyNumberFormat="1" applyFont="1" applyFill="1" applyAlignment="1">
      <alignment horizontal="right" vertical="center"/>
    </xf>
    <xf numFmtId="9" fontId="31" fillId="6" borderId="3" xfId="952" applyFont="1" applyFill="1" applyBorder="1" applyAlignment="1">
      <alignment horizontal="right" vertical="center"/>
    </xf>
    <xf numFmtId="0" fontId="29" fillId="6" borderId="0" xfId="6" applyFont="1" applyFill="1" applyAlignment="1">
      <alignment vertical="center"/>
    </xf>
    <xf numFmtId="0" fontId="46" fillId="6" borderId="0" xfId="6" applyFont="1" applyFill="1" applyAlignment="1">
      <alignment vertical="center"/>
    </xf>
    <xf numFmtId="0" fontId="29" fillId="0" borderId="0" xfId="6" applyFont="1" applyAlignment="1">
      <alignment vertical="center"/>
    </xf>
    <xf numFmtId="49" fontId="85" fillId="6" borderId="0" xfId="963" applyFill="1" applyBorder="1">
      <alignment horizontal="right" vertical="center"/>
    </xf>
    <xf numFmtId="0" fontId="72" fillId="6" borderId="0" xfId="0" applyFont="1" applyFill="1" applyAlignment="1">
      <alignment vertical="center"/>
    </xf>
    <xf numFmtId="9" fontId="9" fillId="3" borderId="3" xfId="8" applyNumberFormat="1" applyFill="1" applyAlignment="1">
      <alignment horizontal="right" vertical="center"/>
    </xf>
    <xf numFmtId="0" fontId="59" fillId="6" borderId="0" xfId="0" applyFont="1" applyFill="1" applyAlignment="1">
      <alignment vertical="center"/>
    </xf>
    <xf numFmtId="9" fontId="0" fillId="0" borderId="0" xfId="959" applyFont="1" applyAlignment="1">
      <alignment vertical="center"/>
    </xf>
    <xf numFmtId="0" fontId="8" fillId="6" borderId="56" xfId="3" applyNumberFormat="1" applyFill="1" applyBorder="1" applyAlignment="1">
      <alignment vertical="center"/>
    </xf>
    <xf numFmtId="0" fontId="41" fillId="6" borderId="0" xfId="0" applyFont="1" applyFill="1" applyAlignment="1">
      <alignment vertical="center"/>
    </xf>
    <xf numFmtId="0" fontId="41" fillId="0" borderId="0" xfId="0" quotePrefix="1" applyFont="1" applyAlignment="1">
      <alignment vertical="center"/>
    </xf>
    <xf numFmtId="164" fontId="9" fillId="3" borderId="28" xfId="706" applyFont="1" applyFill="1" applyBorder="1" applyAlignment="1">
      <alignment horizontal="right" vertical="center"/>
    </xf>
    <xf numFmtId="164" fontId="9" fillId="0" borderId="3" xfId="8" applyNumberFormat="1" applyFill="1" applyAlignment="1">
      <alignment vertical="center"/>
    </xf>
    <xf numFmtId="164" fontId="8" fillId="3" borderId="3" xfId="8" applyNumberFormat="1" applyFont="1" applyFill="1" applyAlignment="1">
      <alignment vertical="center"/>
    </xf>
    <xf numFmtId="0" fontId="8" fillId="0" borderId="4" xfId="3" applyNumberFormat="1" applyBorder="1" applyAlignment="1">
      <alignment horizontal="left" vertical="center"/>
    </xf>
    <xf numFmtId="2" fontId="8" fillId="0" borderId="4" xfId="4" applyNumberFormat="1" applyFont="1" applyFill="1" applyBorder="1">
      <alignment horizontal="right" vertical="center"/>
    </xf>
    <xf numFmtId="2" fontId="34" fillId="0" borderId="4" xfId="4" applyNumberFormat="1" applyFont="1" applyFill="1" applyBorder="1">
      <alignment horizontal="right" vertical="center"/>
    </xf>
    <xf numFmtId="167" fontId="9" fillId="0" borderId="4" xfId="4" applyNumberFormat="1" applyFill="1" applyBorder="1">
      <alignment horizontal="right" vertical="center"/>
    </xf>
    <xf numFmtId="164" fontId="8" fillId="0" borderId="4" xfId="4" applyNumberFormat="1" applyFont="1" applyFill="1" applyBorder="1">
      <alignment horizontal="right" vertical="center"/>
    </xf>
    <xf numFmtId="164" fontId="9" fillId="0" borderId="4" xfId="4" applyNumberFormat="1" applyFill="1" applyBorder="1">
      <alignment horizontal="right" vertical="center"/>
    </xf>
    <xf numFmtId="164" fontId="9" fillId="0" borderId="32" xfId="4" applyNumberFormat="1" applyFill="1" applyBorder="1">
      <alignment horizontal="right" vertical="center"/>
    </xf>
    <xf numFmtId="164" fontId="9" fillId="0" borderId="6" xfId="4" applyNumberFormat="1" applyFill="1" applyBorder="1">
      <alignment horizontal="right" vertical="center"/>
    </xf>
    <xf numFmtId="49" fontId="83" fillId="0" borderId="5" xfId="2" applyBorder="1">
      <alignment horizontal="right" vertical="center"/>
    </xf>
    <xf numFmtId="0" fontId="83" fillId="0" borderId="0" xfId="2" applyNumberFormat="1" applyBorder="1">
      <alignment horizontal="right" vertical="center"/>
    </xf>
    <xf numFmtId="0" fontId="54" fillId="0" borderId="0" xfId="2" applyNumberFormat="1" applyFont="1" applyBorder="1">
      <alignment horizontal="right" vertical="center"/>
    </xf>
    <xf numFmtId="49" fontId="83" fillId="0" borderId="0" xfId="2" applyBorder="1">
      <alignment horizontal="right" vertical="center"/>
    </xf>
    <xf numFmtId="0" fontId="8" fillId="0" borderId="43" xfId="3" applyBorder="1" applyAlignment="1">
      <alignment vertical="center"/>
    </xf>
    <xf numFmtId="164" fontId="8" fillId="0" borderId="44" xfId="3" applyNumberFormat="1" applyBorder="1" applyAlignment="1">
      <alignment horizontal="right" vertical="center"/>
    </xf>
    <xf numFmtId="164" fontId="8" fillId="0" borderId="43" xfId="3" applyNumberFormat="1" applyBorder="1" applyAlignment="1">
      <alignment horizontal="right" vertical="center"/>
    </xf>
    <xf numFmtId="2" fontId="9" fillId="13" borderId="12" xfId="5" applyNumberFormat="1" applyFill="1" applyBorder="1" applyAlignment="1">
      <alignment horizontal="right" vertical="center"/>
    </xf>
    <xf numFmtId="2" fontId="9" fillId="13" borderId="46" xfId="5" applyNumberFormat="1" applyFill="1" applyBorder="1" applyAlignment="1">
      <alignment horizontal="right" vertical="center"/>
    </xf>
    <xf numFmtId="2" fontId="9" fillId="13" borderId="11" xfId="5" applyNumberFormat="1" applyFill="1" applyBorder="1" applyAlignment="1">
      <alignment horizontal="right" vertical="center"/>
    </xf>
    <xf numFmtId="0" fontId="8" fillId="0" borderId="11" xfId="3" applyBorder="1" applyAlignment="1">
      <alignment vertical="center"/>
    </xf>
    <xf numFmtId="164" fontId="8" fillId="0" borderId="12" xfId="3" applyNumberFormat="1" applyBorder="1" applyAlignment="1">
      <alignment horizontal="right" vertical="center"/>
    </xf>
    <xf numFmtId="164" fontId="8" fillId="0" borderId="11" xfId="3" applyNumberFormat="1" applyBorder="1" applyAlignment="1">
      <alignment horizontal="right" vertical="center"/>
    </xf>
    <xf numFmtId="164" fontId="9" fillId="13" borderId="12" xfId="5" applyNumberFormat="1" applyFill="1" applyBorder="1" applyAlignment="1">
      <alignment horizontal="right" vertical="center"/>
    </xf>
    <xf numFmtId="164" fontId="9" fillId="13" borderId="46" xfId="5" applyNumberFormat="1" applyFill="1" applyBorder="1" applyAlignment="1">
      <alignment horizontal="right" vertical="center"/>
    </xf>
    <xf numFmtId="164" fontId="9" fillId="13" borderId="11" xfId="5" applyNumberFormat="1" applyFill="1" applyBorder="1" applyAlignment="1">
      <alignment horizontal="right" vertical="center"/>
    </xf>
    <xf numFmtId="3" fontId="9" fillId="13" borderId="12" xfId="5" applyNumberFormat="1" applyFill="1" applyBorder="1" applyAlignment="1">
      <alignment horizontal="right" vertical="center"/>
    </xf>
    <xf numFmtId="3" fontId="9" fillId="13" borderId="46" xfId="5" applyNumberFormat="1" applyFill="1" applyBorder="1" applyAlignment="1">
      <alignment horizontal="right" vertical="center"/>
    </xf>
    <xf numFmtId="3" fontId="9" fillId="13" borderId="11" xfId="5" applyNumberFormat="1" applyFill="1" applyBorder="1" applyAlignment="1">
      <alignment horizontal="right" vertical="center"/>
    </xf>
    <xf numFmtId="168" fontId="9" fillId="13" borderId="13" xfId="5" applyNumberFormat="1" applyFill="1" applyBorder="1" applyAlignment="1">
      <alignment horizontal="right" vertical="center"/>
    </xf>
    <xf numFmtId="168" fontId="9" fillId="13" borderId="47" xfId="5" applyNumberFormat="1" applyFill="1" applyBorder="1" applyAlignment="1">
      <alignment horizontal="right" vertical="center"/>
    </xf>
    <xf numFmtId="168" fontId="9" fillId="13" borderId="10" xfId="5" applyNumberFormat="1" applyFill="1" applyBorder="1" applyAlignment="1">
      <alignment horizontal="right" vertical="center"/>
    </xf>
    <xf numFmtId="0" fontId="54" fillId="0" borderId="38" xfId="2" applyNumberFormat="1" applyFont="1" applyBorder="1">
      <alignment horizontal="right" vertical="center"/>
    </xf>
    <xf numFmtId="49" fontId="54" fillId="0" borderId="48" xfId="2" applyFont="1" applyBorder="1">
      <alignment horizontal="right" vertical="center"/>
    </xf>
    <xf numFmtId="0" fontId="9" fillId="3" borderId="3" xfId="8" applyNumberFormat="1" applyFill="1" applyAlignment="1">
      <alignment vertical="center"/>
    </xf>
    <xf numFmtId="49" fontId="14" fillId="0" borderId="0" xfId="7" applyNumberFormat="1" applyAlignment="1">
      <alignment vertical="center"/>
    </xf>
    <xf numFmtId="165" fontId="9" fillId="13" borderId="3" xfId="8" applyNumberFormat="1" applyFill="1" applyAlignment="1">
      <alignment horizontal="right" vertical="center"/>
    </xf>
    <xf numFmtId="0" fontId="9" fillId="0" borderId="3" xfId="8" applyNumberFormat="1" applyFill="1" applyAlignment="1">
      <alignment horizontal="right" vertical="center"/>
    </xf>
    <xf numFmtId="166" fontId="9" fillId="13" borderId="3" xfId="8" applyNumberFormat="1" applyFill="1" applyAlignment="1">
      <alignment horizontal="right" vertical="center"/>
    </xf>
    <xf numFmtId="168" fontId="9" fillId="0" borderId="3" xfId="8" applyNumberFormat="1" applyFill="1" applyAlignment="1">
      <alignment horizontal="right" vertical="center"/>
    </xf>
    <xf numFmtId="166" fontId="14" fillId="0" borderId="48" xfId="7" applyNumberFormat="1" applyBorder="1" applyAlignment="1">
      <alignment vertical="center"/>
    </xf>
    <xf numFmtId="166" fontId="14" fillId="0" borderId="5" xfId="7" applyNumberFormat="1" applyBorder="1" applyAlignment="1">
      <alignment vertical="center"/>
    </xf>
    <xf numFmtId="2" fontId="9" fillId="3" borderId="3" xfId="8" applyNumberFormat="1" applyFill="1" applyAlignment="1">
      <alignment horizontal="right" vertical="center"/>
    </xf>
    <xf numFmtId="164" fontId="8" fillId="13" borderId="3" xfId="5" applyNumberFormat="1" applyFont="1" applyFill="1" applyAlignment="1">
      <alignment horizontal="right" vertical="center"/>
    </xf>
    <xf numFmtId="164" fontId="9" fillId="3" borderId="15" xfId="5" applyNumberFormat="1" applyBorder="1" applyAlignment="1">
      <alignment horizontal="right" vertical="center"/>
    </xf>
    <xf numFmtId="164" fontId="8" fillId="0" borderId="37" xfId="3" applyNumberFormat="1" applyBorder="1" applyAlignment="1">
      <alignment horizontal="right" vertical="center"/>
    </xf>
    <xf numFmtId="165" fontId="9" fillId="3" borderId="15" xfId="5" applyNumberFormat="1" applyBorder="1" applyAlignment="1">
      <alignment horizontal="right" vertical="center"/>
    </xf>
    <xf numFmtId="0" fontId="9" fillId="3" borderId="34" xfId="5" applyNumberFormat="1" applyBorder="1" applyAlignment="1">
      <alignment horizontal="right" vertical="center"/>
    </xf>
    <xf numFmtId="2" fontId="8" fillId="0" borderId="5" xfId="3" applyNumberFormat="1" applyBorder="1" applyAlignment="1">
      <alignment horizontal="right" vertical="center"/>
    </xf>
    <xf numFmtId="37" fontId="8" fillId="13" borderId="3" xfId="5" applyNumberFormat="1" applyFont="1" applyFill="1" applyAlignment="1">
      <alignment vertical="center"/>
    </xf>
    <xf numFmtId="37" fontId="8" fillId="0" borderId="3" xfId="5" applyNumberFormat="1" applyFont="1" applyFill="1" applyAlignment="1">
      <alignment vertical="center"/>
    </xf>
    <xf numFmtId="164" fontId="8" fillId="0" borderId="3" xfId="5" applyNumberFormat="1" applyFont="1" applyFill="1" applyAlignment="1">
      <alignment horizontal="right" vertical="center"/>
    </xf>
    <xf numFmtId="164" fontId="8" fillId="3" borderId="3" xfId="8" applyNumberFormat="1" applyFont="1" applyFill="1" applyAlignment="1">
      <alignment horizontal="right" vertical="center"/>
    </xf>
    <xf numFmtId="164" fontId="9" fillId="13" borderId="3" xfId="8" applyNumberFormat="1" applyFill="1" applyAlignment="1">
      <alignment horizontal="right" vertical="center"/>
    </xf>
    <xf numFmtId="164" fontId="8" fillId="3" borderId="5" xfId="944" applyFill="1" applyBorder="1" applyAlignment="1">
      <alignment horizontal="right" vertical="center"/>
    </xf>
    <xf numFmtId="164" fontId="53" fillId="13" borderId="3" xfId="8" applyNumberFormat="1" applyFont="1" applyFill="1" applyAlignment="1">
      <alignment horizontal="right" vertical="center"/>
    </xf>
    <xf numFmtId="164" fontId="53" fillId="0" borderId="3" xfId="8" applyNumberFormat="1" applyFont="1" applyFill="1" applyAlignment="1">
      <alignment horizontal="right" vertical="center"/>
    </xf>
    <xf numFmtId="164" fontId="53" fillId="3" borderId="3" xfId="8" applyNumberFormat="1" applyFont="1" applyFill="1" applyAlignment="1">
      <alignment horizontal="right" vertical="center"/>
    </xf>
    <xf numFmtId="0" fontId="8" fillId="0" borderId="2" xfId="3" applyAlignment="1">
      <alignment horizontal="right" vertical="center"/>
    </xf>
    <xf numFmtId="164" fontId="9" fillId="3" borderId="5" xfId="5" applyNumberFormat="1" applyBorder="1" applyAlignment="1">
      <alignment horizontal="right" vertical="center"/>
    </xf>
    <xf numFmtId="164" fontId="8" fillId="13" borderId="5" xfId="944" applyFill="1" applyBorder="1" applyAlignment="1">
      <alignment horizontal="right" vertical="center"/>
    </xf>
    <xf numFmtId="164" fontId="8" fillId="0" borderId="2" xfId="3" applyNumberFormat="1" applyAlignment="1">
      <alignment horizontal="left" vertical="center"/>
    </xf>
    <xf numFmtId="164" fontId="8" fillId="0" borderId="2" xfId="3" applyNumberFormat="1" applyAlignment="1">
      <alignment horizontal="right" vertical="center"/>
    </xf>
    <xf numFmtId="164" fontId="8" fillId="13" borderId="3" xfId="8" applyNumberFormat="1" applyFont="1" applyFill="1" applyAlignment="1">
      <alignment horizontal="right" vertical="center"/>
    </xf>
    <xf numFmtId="164" fontId="8" fillId="13" borderId="17" xfId="944" applyFill="1" applyBorder="1" applyAlignment="1">
      <alignment horizontal="right" vertical="center"/>
    </xf>
    <xf numFmtId="164" fontId="8" fillId="6" borderId="17" xfId="944" applyFill="1" applyBorder="1" applyAlignment="1">
      <alignment horizontal="right" vertical="center"/>
    </xf>
    <xf numFmtId="164" fontId="8" fillId="0" borderId="17" xfId="944" applyFill="1" applyBorder="1" applyAlignment="1">
      <alignment horizontal="right" vertical="center"/>
    </xf>
    <xf numFmtId="0" fontId="9" fillId="3" borderId="28" xfId="5" applyNumberFormat="1" applyBorder="1" applyAlignment="1">
      <alignment horizontal="right" vertical="center"/>
    </xf>
    <xf numFmtId="164" fontId="9" fillId="3" borderId="7" xfId="5" applyNumberFormat="1" applyBorder="1" applyAlignment="1">
      <alignment horizontal="right" vertical="center"/>
    </xf>
    <xf numFmtId="9" fontId="9" fillId="3" borderId="7" xfId="5" applyNumberFormat="1" applyBorder="1" applyAlignment="1">
      <alignment horizontal="right" vertical="center"/>
    </xf>
    <xf numFmtId="9" fontId="9" fillId="13" borderId="3" xfId="5" applyNumberFormat="1" applyFill="1" applyAlignment="1">
      <alignment horizontal="right" vertical="center"/>
    </xf>
    <xf numFmtId="9" fontId="9" fillId="0" borderId="3" xfId="5" applyNumberFormat="1" applyFill="1" applyAlignment="1">
      <alignment horizontal="right" vertical="center"/>
    </xf>
    <xf numFmtId="9" fontId="9" fillId="3" borderId="3" xfId="5" applyNumberFormat="1" applyAlignment="1">
      <alignment horizontal="right" vertical="center"/>
    </xf>
    <xf numFmtId="9" fontId="9" fillId="3" borderId="5" xfId="5" applyNumberFormat="1" applyBorder="1" applyAlignment="1">
      <alignment horizontal="right" vertical="center"/>
    </xf>
    <xf numFmtId="9" fontId="9" fillId="12" borderId="3" xfId="5" applyNumberFormat="1" applyFill="1" applyAlignment="1">
      <alignment horizontal="right" vertical="center"/>
    </xf>
    <xf numFmtId="164" fontId="9" fillId="12" borderId="5" xfId="5" applyNumberFormat="1" applyFill="1" applyBorder="1" applyAlignment="1">
      <alignment horizontal="right" vertical="center"/>
    </xf>
    <xf numFmtId="9" fontId="9" fillId="12" borderId="5" xfId="5" applyNumberFormat="1" applyFill="1" applyBorder="1" applyAlignment="1">
      <alignment horizontal="right" vertical="center"/>
    </xf>
    <xf numFmtId="164" fontId="9" fillId="6" borderId="3" xfId="8" applyNumberFormat="1" applyFill="1" applyAlignment="1">
      <alignment horizontal="right" vertical="center"/>
    </xf>
    <xf numFmtId="37" fontId="9" fillId="3" borderId="3" xfId="8" applyNumberFormat="1" applyFill="1" applyAlignment="1">
      <alignment vertical="center"/>
    </xf>
    <xf numFmtId="37" fontId="9" fillId="13" borderId="3" xfId="5" applyNumberFormat="1" applyFill="1" applyAlignment="1">
      <alignment horizontal="right" vertical="center"/>
    </xf>
    <xf numFmtId="37" fontId="9" fillId="0" borderId="3" xfId="5" applyNumberFormat="1" applyFill="1" applyAlignment="1">
      <alignment horizontal="right" vertical="center"/>
    </xf>
    <xf numFmtId="37" fontId="8" fillId="13" borderId="3" xfId="5" applyNumberFormat="1" applyFont="1" applyFill="1" applyAlignment="1">
      <alignment horizontal="right" vertical="center"/>
    </xf>
    <xf numFmtId="37" fontId="8" fillId="0" borderId="3" xfId="5" applyNumberFormat="1" applyFont="1" applyFill="1" applyAlignment="1">
      <alignment horizontal="right" vertical="center"/>
    </xf>
    <xf numFmtId="37" fontId="8" fillId="3" borderId="3" xfId="8" applyNumberFormat="1" applyFont="1" applyFill="1" applyAlignment="1">
      <alignment horizontal="right" vertical="center"/>
    </xf>
    <xf numFmtId="37" fontId="9" fillId="3" borderId="3" xfId="8" applyNumberFormat="1" applyFill="1" applyAlignment="1">
      <alignment horizontal="right" vertical="center"/>
    </xf>
    <xf numFmtId="164" fontId="9" fillId="13" borderId="3" xfId="5" applyNumberFormat="1" applyFill="1" applyAlignment="1">
      <alignment vertical="center"/>
    </xf>
    <xf numFmtId="167" fontId="9" fillId="3" borderId="3" xfId="8" applyNumberFormat="1" applyFill="1" applyAlignment="1">
      <alignment horizontal="right" vertical="center"/>
    </xf>
    <xf numFmtId="167" fontId="9" fillId="13" borderId="3" xfId="5" applyNumberFormat="1" applyFill="1" applyAlignment="1">
      <alignment horizontal="right" vertical="center"/>
    </xf>
    <xf numFmtId="167" fontId="9" fillId="0" borderId="3" xfId="8" applyNumberFormat="1" applyFill="1" applyAlignment="1">
      <alignment horizontal="right" vertical="center"/>
    </xf>
    <xf numFmtId="0" fontId="31" fillId="0" borderId="0" xfId="0" applyFont="1"/>
    <xf numFmtId="0" fontId="31" fillId="0" borderId="0" xfId="0" applyFont="1" applyAlignment="1">
      <alignment horizontal="right"/>
    </xf>
    <xf numFmtId="0" fontId="36" fillId="0" borderId="63" xfId="709" applyBorder="1"/>
    <xf numFmtId="0" fontId="36" fillId="0" borderId="64" xfId="709" applyBorder="1"/>
    <xf numFmtId="0" fontId="36" fillId="0" borderId="0" xfId="709" applyBorder="1"/>
    <xf numFmtId="0" fontId="9" fillId="0" borderId="0" xfId="0" applyFont="1"/>
    <xf numFmtId="164" fontId="31" fillId="0" borderId="0" xfId="5" applyNumberFormat="1" applyFont="1" applyFill="1" applyBorder="1" applyAlignment="1">
      <alignment horizontal="right"/>
    </xf>
    <xf numFmtId="164" fontId="60" fillId="0" borderId="0" xfId="5" applyNumberFormat="1" applyFont="1" applyFill="1" applyBorder="1" applyAlignment="1">
      <alignment horizontal="right"/>
    </xf>
    <xf numFmtId="3" fontId="0" fillId="0" borderId="0" xfId="0" applyNumberFormat="1"/>
    <xf numFmtId="3" fontId="60" fillId="0" borderId="0" xfId="959" applyNumberFormat="1" applyFont="1" applyFill="1" applyBorder="1" applyAlignment="1">
      <alignment horizontal="right"/>
    </xf>
    <xf numFmtId="0" fontId="12" fillId="0" borderId="0" xfId="0" applyFont="1" applyAlignment="1">
      <alignment vertical="center" wrapText="1"/>
    </xf>
    <xf numFmtId="0" fontId="77" fillId="0" borderId="0" xfId="709" applyFont="1" applyAlignment="1">
      <alignment vertical="top"/>
    </xf>
    <xf numFmtId="0" fontId="78" fillId="0" borderId="0" xfId="709" applyFont="1" applyAlignment="1">
      <alignment vertical="top"/>
    </xf>
    <xf numFmtId="0" fontId="79" fillId="0" borderId="0" xfId="709" applyFont="1" applyAlignment="1">
      <alignment vertical="top"/>
    </xf>
    <xf numFmtId="0" fontId="80" fillId="0" borderId="0" xfId="709" applyFont="1" applyAlignment="1">
      <alignment vertical="top"/>
    </xf>
    <xf numFmtId="0" fontId="81" fillId="0" borderId="0" xfId="709" applyFont="1" applyAlignment="1">
      <alignment vertical="top"/>
    </xf>
    <xf numFmtId="0" fontId="76" fillId="23" borderId="0" xfId="0" applyFont="1" applyFill="1" applyAlignment="1">
      <alignment horizontal="left" vertical="center" indent="1"/>
    </xf>
    <xf numFmtId="0" fontId="75" fillId="24" borderId="0" xfId="0" applyFont="1" applyFill="1" applyAlignment="1">
      <alignment horizontal="left" vertical="center" indent="1"/>
    </xf>
    <xf numFmtId="0" fontId="75" fillId="25" borderId="0" xfId="0" applyFont="1" applyFill="1" applyAlignment="1">
      <alignment horizontal="left" vertical="center" indent="1"/>
    </xf>
    <xf numFmtId="0" fontId="75" fillId="26" borderId="0" xfId="0" applyFont="1" applyFill="1" applyAlignment="1">
      <alignment horizontal="left" vertical="center" indent="1"/>
    </xf>
    <xf numFmtId="0" fontId="75" fillId="27" borderId="0" xfId="0" applyFont="1" applyFill="1" applyAlignment="1">
      <alignment horizontal="left" vertical="center" indent="1"/>
    </xf>
    <xf numFmtId="0" fontId="9" fillId="0" borderId="68" xfId="5" applyNumberFormat="1" applyFill="1" applyBorder="1" applyAlignment="1">
      <alignment vertical="center"/>
    </xf>
    <xf numFmtId="166" fontId="86" fillId="13" borderId="69" xfId="967" applyNumberFormat="1" applyFill="1" applyAlignment="1">
      <alignment horizontal="right" vertical="center"/>
    </xf>
    <xf numFmtId="168" fontId="86" fillId="0" borderId="69" xfId="967" applyNumberFormat="1" applyFill="1" applyAlignment="1">
      <alignment horizontal="right" vertical="center"/>
    </xf>
    <xf numFmtId="165" fontId="86" fillId="13" borderId="69" xfId="967" applyNumberFormat="1" applyFill="1" applyAlignment="1">
      <alignment horizontal="right" vertical="center"/>
    </xf>
    <xf numFmtId="164" fontId="86" fillId="13" borderId="69" xfId="967" applyNumberFormat="1" applyFill="1" applyAlignment="1">
      <alignment horizontal="right" vertical="center"/>
    </xf>
    <xf numFmtId="164" fontId="86" fillId="6" borderId="69" xfId="967" applyNumberFormat="1" applyFill="1" applyAlignment="1">
      <alignment horizontal="right" vertical="center"/>
    </xf>
    <xf numFmtId="0" fontId="31" fillId="6" borderId="70" xfId="9" applyNumberFormat="1" applyFont="1" applyFill="1" applyBorder="1" applyAlignment="1">
      <alignment vertical="center"/>
    </xf>
    <xf numFmtId="164" fontId="9" fillId="13" borderId="71" xfId="9" applyNumberFormat="1" applyFont="1" applyFill="1" applyBorder="1" applyAlignment="1">
      <alignment horizontal="right" vertical="center"/>
    </xf>
    <xf numFmtId="164" fontId="31" fillId="6" borderId="66" xfId="9" applyNumberFormat="1" applyFont="1" applyFill="1" applyBorder="1" applyAlignment="1">
      <alignment horizontal="right" vertical="center"/>
    </xf>
    <xf numFmtId="164" fontId="31" fillId="0" borderId="66" xfId="9" applyNumberFormat="1" applyFont="1" applyFill="1" applyBorder="1" applyAlignment="1">
      <alignment horizontal="right" vertical="center"/>
    </xf>
    <xf numFmtId="49" fontId="86" fillId="0" borderId="69" xfId="967" applyNumberFormat="1" applyFill="1" applyAlignment="1">
      <alignment vertical="center"/>
    </xf>
    <xf numFmtId="0" fontId="8" fillId="3" borderId="69" xfId="968" applyNumberFormat="1" applyFill="1" applyAlignment="1">
      <alignment vertical="center"/>
    </xf>
    <xf numFmtId="164" fontId="86" fillId="3" borderId="69" xfId="967" applyNumberFormat="1" applyFill="1" applyAlignment="1">
      <alignment horizontal="right" vertical="center"/>
    </xf>
    <xf numFmtId="164" fontId="86" fillId="6" borderId="69" xfId="967" applyNumberFormat="1" applyFill="1" applyAlignment="1">
      <alignment horizontal="left" vertical="center"/>
    </xf>
    <xf numFmtId="9" fontId="86" fillId="13" borderId="69" xfId="967" applyNumberFormat="1" applyFill="1" applyAlignment="1">
      <alignment horizontal="right" vertical="center"/>
    </xf>
    <xf numFmtId="9" fontId="86" fillId="6" borderId="69" xfId="967" applyNumberFormat="1" applyFill="1" applyAlignment="1">
      <alignment horizontal="right" vertical="center"/>
    </xf>
    <xf numFmtId="164" fontId="8" fillId="12" borderId="69" xfId="968" applyNumberFormat="1" applyFill="1" applyAlignment="1">
      <alignment horizontal="right" vertical="center"/>
    </xf>
    <xf numFmtId="164" fontId="86" fillId="6" borderId="69" xfId="967" applyNumberFormat="1" applyFill="1" applyAlignment="1">
      <alignment vertical="center"/>
    </xf>
    <xf numFmtId="164" fontId="86" fillId="12" borderId="69" xfId="967" applyNumberFormat="1" applyFill="1" applyAlignment="1">
      <alignment horizontal="right" vertical="center"/>
    </xf>
    <xf numFmtId="167" fontId="86" fillId="13" borderId="69" xfId="967" applyNumberFormat="1" applyFill="1" applyAlignment="1">
      <alignment horizontal="right" vertical="center"/>
    </xf>
    <xf numFmtId="167" fontId="86" fillId="3" borderId="69" xfId="967" applyNumberFormat="1" applyFill="1" applyAlignment="1">
      <alignment horizontal="right" vertical="center"/>
    </xf>
    <xf numFmtId="0" fontId="8" fillId="6" borderId="69" xfId="968" applyNumberFormat="1" applyFill="1" applyAlignment="1">
      <alignment vertical="center"/>
    </xf>
    <xf numFmtId="37" fontId="86" fillId="13" borderId="69" xfId="967" applyNumberFormat="1" applyFill="1" applyAlignment="1">
      <alignment horizontal="right" vertical="center"/>
    </xf>
    <xf numFmtId="37" fontId="86" fillId="6" borderId="69" xfId="967" applyNumberFormat="1" applyFill="1" applyAlignment="1">
      <alignment horizontal="right" vertical="center"/>
    </xf>
    <xf numFmtId="0" fontId="86" fillId="6" borderId="69" xfId="9" applyNumberFormat="1" applyFill="1" applyAlignment="1">
      <alignment vertical="center"/>
    </xf>
    <xf numFmtId="164" fontId="86" fillId="13" borderId="69" xfId="9" applyNumberFormat="1" applyFill="1" applyAlignment="1">
      <alignment horizontal="right" vertical="center"/>
    </xf>
    <xf numFmtId="164" fontId="86" fillId="6" borderId="69" xfId="9" applyNumberFormat="1" applyFill="1" applyAlignment="1">
      <alignment horizontal="right" vertical="center"/>
    </xf>
    <xf numFmtId="49" fontId="46" fillId="0" borderId="73" xfId="960" applyFont="1" applyBorder="1" applyAlignment="1">
      <alignment horizontal="left" vertical="center"/>
    </xf>
    <xf numFmtId="0" fontId="54" fillId="0" borderId="73" xfId="960" applyNumberFormat="1" applyFont="1" applyBorder="1">
      <alignment horizontal="right" vertical="center"/>
    </xf>
    <xf numFmtId="164" fontId="9" fillId="0" borderId="74" xfId="5" applyNumberFormat="1" applyFill="1" applyBorder="1" applyAlignment="1">
      <alignment horizontal="right" vertical="center"/>
    </xf>
    <xf numFmtId="0" fontId="87" fillId="0" borderId="73" xfId="960" applyNumberFormat="1" applyFont="1" applyBorder="1">
      <alignment horizontal="right" vertical="center"/>
    </xf>
    <xf numFmtId="166" fontId="9" fillId="15" borderId="74" xfId="5" applyNumberFormat="1" applyFill="1" applyBorder="1" applyAlignment="1">
      <alignment horizontal="right" vertical="center" wrapText="1"/>
    </xf>
    <xf numFmtId="0" fontId="9" fillId="0" borderId="74" xfId="5" applyNumberFormat="1" applyFill="1" applyBorder="1" applyAlignment="1">
      <alignment horizontal="right" vertical="center" wrapText="1"/>
    </xf>
    <xf numFmtId="164" fontId="9" fillId="15" borderId="74" xfId="5" applyNumberFormat="1" applyFill="1" applyBorder="1" applyAlignment="1">
      <alignment horizontal="right" vertical="center"/>
    </xf>
    <xf numFmtId="49" fontId="54" fillId="0" borderId="73" xfId="960" applyFont="1" applyBorder="1" applyAlignment="1">
      <alignment horizontal="left" vertical="center"/>
    </xf>
    <xf numFmtId="49" fontId="30" fillId="0" borderId="76" xfId="961" applyFont="1" applyBorder="1" applyAlignment="1">
      <alignment horizontal="left" vertical="center"/>
    </xf>
    <xf numFmtId="0" fontId="45" fillId="0" borderId="76" xfId="961" applyNumberFormat="1" applyFont="1" applyBorder="1">
      <alignment horizontal="right" vertical="center"/>
    </xf>
    <xf numFmtId="0" fontId="89" fillId="0" borderId="76" xfId="961" applyNumberFormat="1" applyFont="1" applyBorder="1">
      <alignment horizontal="right" vertical="center"/>
    </xf>
    <xf numFmtId="49" fontId="54" fillId="0" borderId="78" xfId="961" applyFont="1" applyBorder="1" applyAlignment="1">
      <alignment horizontal="left" vertical="center"/>
    </xf>
    <xf numFmtId="0" fontId="91" fillId="6" borderId="79" xfId="962" applyNumberFormat="1" applyFill="1" applyAlignment="1">
      <alignment vertical="center"/>
    </xf>
    <xf numFmtId="164" fontId="91" fillId="6" borderId="79" xfId="962" applyNumberFormat="1" applyFill="1" applyAlignment="1">
      <alignment horizontal="right" vertical="center"/>
    </xf>
    <xf numFmtId="164" fontId="91" fillId="6" borderId="78" xfId="962" applyNumberFormat="1" applyFill="1" applyBorder="1" applyAlignment="1">
      <alignment horizontal="right" vertical="center"/>
    </xf>
    <xf numFmtId="0" fontId="9" fillId="3" borderId="81" xfId="5" applyNumberFormat="1" applyBorder="1" applyAlignment="1">
      <alignment vertical="center"/>
    </xf>
    <xf numFmtId="3" fontId="9" fillId="12" borderId="81" xfId="5" applyNumberFormat="1" applyFill="1" applyBorder="1" applyAlignment="1">
      <alignment vertical="center"/>
    </xf>
    <xf numFmtId="164" fontId="9" fillId="0" borderId="81" xfId="5" applyNumberFormat="1" applyFill="1" applyBorder="1" applyAlignment="1">
      <alignment horizontal="right" vertical="center"/>
    </xf>
    <xf numFmtId="164" fontId="9" fillId="3" borderId="81" xfId="5" applyNumberFormat="1" applyBorder="1" applyAlignment="1">
      <alignment horizontal="right" vertical="center"/>
    </xf>
    <xf numFmtId="164" fontId="9" fillId="3" borderId="81" xfId="8" applyNumberFormat="1" applyFill="1" applyBorder="1" applyAlignment="1">
      <alignment horizontal="right" vertical="center"/>
    </xf>
    <xf numFmtId="0" fontId="54" fillId="0" borderId="78" xfId="961" applyNumberFormat="1" applyFont="1" applyBorder="1">
      <alignment horizontal="right" vertical="center"/>
    </xf>
    <xf numFmtId="0" fontId="9" fillId="3" borderId="78" xfId="5" applyNumberFormat="1" applyBorder="1" applyAlignment="1">
      <alignment vertical="center"/>
    </xf>
    <xf numFmtId="164" fontId="9" fillId="0" borderId="78" xfId="5" applyNumberFormat="1" applyFill="1" applyBorder="1" applyAlignment="1">
      <alignment horizontal="right" vertical="center"/>
    </xf>
    <xf numFmtId="164" fontId="9" fillId="3" borderId="78" xfId="5" applyNumberFormat="1" applyBorder="1" applyAlignment="1">
      <alignment horizontal="right" vertical="center"/>
    </xf>
    <xf numFmtId="164" fontId="9" fillId="3" borderId="78" xfId="8" applyNumberFormat="1" applyFill="1" applyBorder="1" applyAlignment="1">
      <alignment horizontal="right" vertical="center"/>
    </xf>
    <xf numFmtId="164" fontId="91" fillId="13" borderId="79" xfId="962" applyNumberFormat="1" applyFill="1" applyAlignment="1">
      <alignment vertical="center"/>
    </xf>
    <xf numFmtId="0" fontId="90" fillId="0" borderId="78" xfId="961" applyNumberFormat="1" applyFont="1" applyBorder="1">
      <alignment horizontal="right" vertical="center"/>
    </xf>
    <xf numFmtId="164" fontId="34" fillId="6" borderId="79" xfId="962" applyNumberFormat="1" applyFont="1" applyFill="1" applyAlignment="1">
      <alignment horizontal="right" vertical="center"/>
    </xf>
    <xf numFmtId="0" fontId="90" fillId="0" borderId="55" xfId="961" applyNumberFormat="1" applyFont="1" applyBorder="1">
      <alignment horizontal="right" vertical="center"/>
    </xf>
    <xf numFmtId="49" fontId="46" fillId="0" borderId="78" xfId="961" applyFont="1" applyBorder="1" applyAlignment="1">
      <alignment horizontal="left" vertical="center"/>
    </xf>
    <xf numFmtId="164" fontId="9" fillId="3" borderId="3" xfId="706" applyFont="1" applyFill="1" applyBorder="1" applyAlignment="1">
      <alignment vertical="center"/>
    </xf>
    <xf numFmtId="164" fontId="9" fillId="12" borderId="3" xfId="706" applyFont="1" applyFill="1" applyBorder="1" applyAlignment="1">
      <alignment horizontal="right" vertical="center"/>
    </xf>
    <xf numFmtId="164" fontId="9" fillId="3" borderId="3" xfId="706" applyFont="1" applyFill="1" applyBorder="1" applyAlignment="1">
      <alignment horizontal="right" vertical="center"/>
    </xf>
    <xf numFmtId="49" fontId="91" fillId="3" borderId="79" xfId="962" applyFill="1" applyAlignment="1">
      <alignment horizontal="left" vertical="center"/>
    </xf>
    <xf numFmtId="164" fontId="9" fillId="12" borderId="81" xfId="5" applyNumberFormat="1" applyFill="1" applyBorder="1" applyAlignment="1">
      <alignment horizontal="right" vertical="center"/>
    </xf>
    <xf numFmtId="164" fontId="8" fillId="3" borderId="83" xfId="706" applyFill="1" applyBorder="1" applyAlignment="1">
      <alignment vertical="center"/>
    </xf>
    <xf numFmtId="164" fontId="8" fillId="12" borderId="83" xfId="706" applyFill="1" applyBorder="1" applyAlignment="1">
      <alignment horizontal="right" vertical="center"/>
    </xf>
    <xf numFmtId="164" fontId="8" fillId="3" borderId="83" xfId="706" applyFill="1" applyBorder="1" applyAlignment="1">
      <alignment horizontal="right" vertical="center"/>
    </xf>
    <xf numFmtId="49" fontId="9" fillId="11" borderId="81" xfId="4" applyFill="1" applyBorder="1">
      <alignment horizontal="right" vertical="center"/>
    </xf>
    <xf numFmtId="164" fontId="8" fillId="3" borderId="79" xfId="706" applyFill="1" applyBorder="1" applyAlignment="1">
      <alignment vertical="center"/>
    </xf>
    <xf numFmtId="164" fontId="8" fillId="12" borderId="79" xfId="706" applyFill="1" applyBorder="1" applyAlignment="1">
      <alignment horizontal="right" vertical="center"/>
    </xf>
    <xf numFmtId="164" fontId="8" fillId="3" borderId="79" xfId="706" applyFill="1" applyBorder="1" applyAlignment="1">
      <alignment horizontal="right" vertical="center"/>
    </xf>
    <xf numFmtId="49" fontId="66" fillId="0" borderId="78" xfId="961" applyFont="1" applyBorder="1" applyAlignment="1">
      <alignment horizontal="left" vertical="center"/>
    </xf>
    <xf numFmtId="168" fontId="9" fillId="3" borderId="78" xfId="5" applyNumberFormat="1" applyBorder="1" applyAlignment="1">
      <alignment horizontal="right" vertical="center"/>
    </xf>
    <xf numFmtId="49" fontId="30" fillId="0" borderId="78" xfId="961" applyFont="1" applyBorder="1" applyAlignment="1">
      <alignment horizontal="left" vertical="center"/>
    </xf>
    <xf numFmtId="0" fontId="9" fillId="0" borderId="78" xfId="3" applyNumberFormat="1" applyFont="1" applyBorder="1" applyAlignment="1">
      <alignment vertical="center"/>
    </xf>
    <xf numFmtId="168" fontId="9" fillId="0" borderId="78" xfId="3" applyNumberFormat="1" applyFont="1" applyBorder="1" applyAlignment="1">
      <alignment horizontal="right" vertical="center"/>
    </xf>
    <xf numFmtId="0" fontId="9" fillId="6" borderId="78" xfId="3" applyNumberFormat="1" applyFont="1" applyFill="1" applyBorder="1" applyAlignment="1">
      <alignment horizontal="right" vertical="center"/>
    </xf>
    <xf numFmtId="0" fontId="9" fillId="3" borderId="78" xfId="706" applyNumberFormat="1" applyFont="1" applyFill="1" applyBorder="1" applyAlignment="1">
      <alignment horizontal="right" vertical="center"/>
    </xf>
    <xf numFmtId="49" fontId="45" fillId="0" borderId="0" xfId="961" applyFont="1" applyBorder="1" applyAlignment="1">
      <alignment vertical="center"/>
    </xf>
    <xf numFmtId="49" fontId="45" fillId="0" borderId="0" xfId="961" applyFont="1" applyBorder="1" applyAlignment="1">
      <alignment horizontal="right" vertical="center" wrapText="1"/>
    </xf>
    <xf numFmtId="49" fontId="45" fillId="0" borderId="0" xfId="961" applyFont="1" applyBorder="1">
      <alignment horizontal="right" vertical="center"/>
    </xf>
    <xf numFmtId="49" fontId="9" fillId="3" borderId="22" xfId="5" applyNumberFormat="1" applyBorder="1" applyAlignment="1">
      <alignment horizontal="left" vertical="center"/>
    </xf>
    <xf numFmtId="164" fontId="9" fillId="12" borderId="22" xfId="8" applyNumberFormat="1" applyFill="1" applyBorder="1" applyAlignment="1">
      <alignment horizontal="right" vertical="center"/>
    </xf>
    <xf numFmtId="49" fontId="66" fillId="0" borderId="78" xfId="961" applyFont="1" applyBorder="1">
      <alignment horizontal="right" vertical="center"/>
    </xf>
    <xf numFmtId="164" fontId="66" fillId="0" borderId="78" xfId="961" applyNumberFormat="1" applyFont="1" applyBorder="1" applyAlignment="1">
      <alignment horizontal="left" vertical="center"/>
    </xf>
    <xf numFmtId="49" fontId="91" fillId="3" borderId="79" xfId="962" applyFill="1" applyAlignment="1">
      <alignment vertical="center"/>
    </xf>
    <xf numFmtId="164" fontId="91" fillId="3" borderId="79" xfId="962" applyNumberFormat="1" applyFill="1" applyAlignment="1">
      <alignment horizontal="right" vertical="center"/>
    </xf>
    <xf numFmtId="164" fontId="91" fillId="12" borderId="79" xfId="962" applyNumberFormat="1" applyFill="1" applyAlignment="1">
      <alignment horizontal="right" vertical="center"/>
    </xf>
    <xf numFmtId="164" fontId="8" fillId="3" borderId="79" xfId="706" applyFill="1" applyBorder="1" applyAlignment="1">
      <alignment horizontal="left" vertical="center"/>
    </xf>
    <xf numFmtId="49" fontId="54" fillId="0" borderId="78" xfId="961" applyFont="1" applyBorder="1" applyAlignment="1">
      <alignment vertical="center"/>
    </xf>
    <xf numFmtId="49" fontId="54" fillId="0" borderId="78" xfId="961" applyFont="1" applyBorder="1" applyAlignment="1">
      <alignment horizontal="right" vertical="center" wrapText="1"/>
    </xf>
    <xf numFmtId="49" fontId="54" fillId="0" borderId="0" xfId="961" applyFont="1" applyBorder="1" applyAlignment="1">
      <alignment vertical="center"/>
    </xf>
    <xf numFmtId="164" fontId="8" fillId="0" borderId="79" xfId="3" applyNumberFormat="1" applyBorder="1" applyAlignment="1">
      <alignment horizontal="right" vertical="center"/>
    </xf>
    <xf numFmtId="164" fontId="9" fillId="12" borderId="81" xfId="8" applyNumberFormat="1" applyFill="1" applyBorder="1" applyAlignment="1">
      <alignment horizontal="right" vertical="center"/>
    </xf>
    <xf numFmtId="49" fontId="45" fillId="0" borderId="78" xfId="961" applyFont="1" applyBorder="1" applyAlignment="1">
      <alignment horizontal="centerContinuous" vertical="center"/>
    </xf>
    <xf numFmtId="164" fontId="9" fillId="3" borderId="85" xfId="5" applyNumberFormat="1" applyBorder="1" applyAlignment="1">
      <alignment horizontal="right" vertical="center"/>
    </xf>
    <xf numFmtId="164" fontId="9" fillId="12" borderId="22" xfId="4" applyNumberFormat="1" applyFill="1" applyBorder="1">
      <alignment horizontal="right" vertical="center"/>
    </xf>
    <xf numFmtId="49" fontId="54" fillId="0" borderId="78" xfId="961" applyFont="1" applyBorder="1" applyAlignment="1">
      <alignment horizontal="centerContinuous" vertical="center"/>
    </xf>
    <xf numFmtId="0" fontId="8" fillId="0" borderId="79" xfId="3" applyNumberFormat="1" applyBorder="1" applyAlignment="1">
      <alignment vertical="center"/>
    </xf>
    <xf numFmtId="164" fontId="8" fillId="0" borderId="79" xfId="3" applyNumberFormat="1" applyBorder="1" applyAlignment="1">
      <alignment vertical="center"/>
    </xf>
    <xf numFmtId="164" fontId="9" fillId="12" borderId="79" xfId="5" applyNumberFormat="1" applyFill="1" applyBorder="1" applyAlignment="1">
      <alignment horizontal="right" vertical="center"/>
    </xf>
    <xf numFmtId="164" fontId="9" fillId="3" borderId="79" xfId="5" applyNumberFormat="1" applyBorder="1" applyAlignment="1">
      <alignment horizontal="right" vertical="center"/>
    </xf>
    <xf numFmtId="164" fontId="9" fillId="0" borderId="22" xfId="8" applyNumberFormat="1" applyFill="1" applyBorder="1" applyAlignment="1">
      <alignment horizontal="right" vertical="center"/>
    </xf>
    <xf numFmtId="164" fontId="9" fillId="0" borderId="80" xfId="8" applyNumberFormat="1" applyFill="1" applyBorder="1" applyAlignment="1">
      <alignment horizontal="right" vertical="center"/>
    </xf>
    <xf numFmtId="0" fontId="91" fillId="0" borderId="79" xfId="962" applyNumberFormat="1" applyFill="1" applyAlignment="1">
      <alignment vertical="center"/>
    </xf>
    <xf numFmtId="164" fontId="91" fillId="0" borderId="79" xfId="962" applyNumberFormat="1" applyFill="1" applyAlignment="1">
      <alignment vertical="center"/>
    </xf>
    <xf numFmtId="49" fontId="25" fillId="3" borderId="79" xfId="961" applyFill="1" applyBorder="1">
      <alignment horizontal="right" vertical="center"/>
    </xf>
    <xf numFmtId="49" fontId="54" fillId="6" borderId="78" xfId="961" applyFont="1" applyFill="1" applyBorder="1" applyAlignment="1">
      <alignment horizontal="right" vertical="center" wrapText="1"/>
    </xf>
    <xf numFmtId="0" fontId="45" fillId="6" borderId="2" xfId="961" applyNumberFormat="1" applyFont="1" applyFill="1" applyBorder="1" applyAlignment="1">
      <alignment horizontal="left" vertical="center"/>
    </xf>
    <xf numFmtId="164" fontId="45" fillId="6" borderId="2" xfId="961" applyNumberFormat="1" applyFont="1" applyFill="1" applyBorder="1">
      <alignment horizontal="right" vertical="center"/>
    </xf>
    <xf numFmtId="164" fontId="62" fillId="6" borderId="2" xfId="961" applyNumberFormat="1" applyFont="1" applyFill="1" applyBorder="1">
      <alignment horizontal="right" vertical="center"/>
    </xf>
    <xf numFmtId="0" fontId="90" fillId="6" borderId="2" xfId="961" applyNumberFormat="1" applyFont="1" applyFill="1" applyBorder="1" applyAlignment="1">
      <alignment horizontal="left" vertical="center"/>
    </xf>
    <xf numFmtId="49" fontId="45" fillId="6" borderId="78" xfId="961" applyFont="1" applyFill="1" applyBorder="1" applyAlignment="1">
      <alignment horizontal="right" vertical="center" wrapText="1"/>
    </xf>
    <xf numFmtId="0" fontId="90" fillId="6" borderId="79" xfId="961" applyNumberFormat="1" applyFont="1" applyFill="1" applyBorder="1" applyAlignment="1">
      <alignment horizontal="left" vertical="center"/>
    </xf>
    <xf numFmtId="164" fontId="25" fillId="6" borderId="79" xfId="961" applyNumberFormat="1" applyFill="1" applyBorder="1">
      <alignment horizontal="right" vertical="center"/>
    </xf>
    <xf numFmtId="164" fontId="8" fillId="18" borderId="79" xfId="706" applyFill="1" applyBorder="1" applyAlignment="1">
      <alignment horizontal="right" vertical="center"/>
    </xf>
    <xf numFmtId="164" fontId="45" fillId="6" borderId="79" xfId="961" applyNumberFormat="1" applyFont="1" applyFill="1" applyBorder="1">
      <alignment horizontal="right" vertical="center"/>
    </xf>
    <xf numFmtId="164" fontId="8" fillId="3" borderId="87" xfId="706" applyFill="1" applyBorder="1" applyAlignment="1">
      <alignment vertical="center"/>
    </xf>
    <xf numFmtId="164" fontId="8" fillId="12" borderId="87" xfId="706" applyFill="1" applyBorder="1" applyAlignment="1">
      <alignment horizontal="right" vertical="center"/>
    </xf>
    <xf numFmtId="164" fontId="54" fillId="6" borderId="78" xfId="961" applyNumberFormat="1" applyFont="1" applyFill="1" applyBorder="1" applyAlignment="1">
      <alignment horizontal="left" vertical="center"/>
    </xf>
    <xf numFmtId="0" fontId="8" fillId="6" borderId="79" xfId="3" applyNumberFormat="1" applyFill="1" applyBorder="1" applyAlignment="1">
      <alignment vertical="center"/>
    </xf>
    <xf numFmtId="164" fontId="8" fillId="15" borderId="79" xfId="3" applyNumberFormat="1" applyFill="1" applyBorder="1" applyAlignment="1">
      <alignment horizontal="right" vertical="center"/>
    </xf>
    <xf numFmtId="164" fontId="8" fillId="6" borderId="79" xfId="3" applyNumberFormat="1" applyFill="1" applyBorder="1" applyAlignment="1">
      <alignment horizontal="right" vertical="center"/>
    </xf>
    <xf numFmtId="49" fontId="54" fillId="6" borderId="88" xfId="961" applyFont="1" applyFill="1" applyBorder="1" applyAlignment="1">
      <alignment horizontal="right" vertical="center" wrapText="1"/>
    </xf>
    <xf numFmtId="49" fontId="90" fillId="6" borderId="78" xfId="961" applyFont="1" applyFill="1" applyBorder="1" applyAlignment="1">
      <alignment horizontal="right" vertical="center" wrapText="1"/>
    </xf>
    <xf numFmtId="164" fontId="9" fillId="3" borderId="38" xfId="8" applyNumberFormat="1" applyFill="1" applyBorder="1" applyAlignment="1">
      <alignment horizontal="right" vertical="center"/>
    </xf>
    <xf numFmtId="49" fontId="46" fillId="6" borderId="78" xfId="961" applyNumberFormat="1" applyFont="1" applyFill="1" applyBorder="1" applyAlignment="1">
      <alignment vertical="top"/>
    </xf>
    <xf numFmtId="169" fontId="8" fillId="12" borderId="79" xfId="706" applyNumberFormat="1" applyFill="1" applyBorder="1" applyAlignment="1">
      <alignment horizontal="right" vertical="center"/>
    </xf>
    <xf numFmtId="169" fontId="8" fillId="3" borderId="89" xfId="706" applyNumberFormat="1" applyFill="1" applyBorder="1" applyAlignment="1">
      <alignment horizontal="right" vertical="center"/>
    </xf>
    <xf numFmtId="169" fontId="8" fillId="3" borderId="79" xfId="706" applyNumberFormat="1" applyFill="1" applyBorder="1" applyAlignment="1">
      <alignment horizontal="right" vertical="center"/>
    </xf>
    <xf numFmtId="166" fontId="8" fillId="12" borderId="79" xfId="706" applyNumberFormat="1" applyFill="1" applyBorder="1" applyAlignment="1">
      <alignment horizontal="right" vertical="center"/>
    </xf>
    <xf numFmtId="0" fontId="8" fillId="3" borderId="89" xfId="706" applyNumberFormat="1" applyFill="1" applyBorder="1" applyAlignment="1">
      <alignment horizontal="right" vertical="center"/>
    </xf>
    <xf numFmtId="166" fontId="8" fillId="3" borderId="79" xfId="706" applyNumberFormat="1" applyFill="1" applyBorder="1" applyAlignment="1">
      <alignment horizontal="right" vertical="center"/>
    </xf>
    <xf numFmtId="0" fontId="8" fillId="3" borderId="79" xfId="706" applyNumberFormat="1" applyFill="1" applyBorder="1" applyAlignment="1">
      <alignment horizontal="right" vertical="center"/>
    </xf>
    <xf numFmtId="0" fontId="46" fillId="6" borderId="78" xfId="961" applyNumberFormat="1" applyFont="1" applyFill="1" applyBorder="1" applyAlignment="1">
      <alignment vertical="center"/>
    </xf>
    <xf numFmtId="166" fontId="9" fillId="12" borderId="0" xfId="8" applyNumberFormat="1" applyFill="1" applyBorder="1" applyAlignment="1">
      <alignment horizontal="right" vertical="center"/>
    </xf>
    <xf numFmtId="164" fontId="8" fillId="3" borderId="89" xfId="706" applyFill="1" applyBorder="1" applyAlignment="1">
      <alignment horizontal="right" vertical="center"/>
    </xf>
    <xf numFmtId="164" fontId="8" fillId="3" borderId="93" xfId="706" applyFill="1" applyBorder="1" applyAlignment="1">
      <alignment vertical="center"/>
    </xf>
    <xf numFmtId="164" fontId="8" fillId="18" borderId="93" xfId="706" applyFill="1" applyBorder="1" applyAlignment="1">
      <alignment horizontal="right" vertical="center"/>
    </xf>
    <xf numFmtId="164" fontId="8" fillId="3" borderId="93" xfId="706" applyFill="1" applyBorder="1" applyAlignment="1">
      <alignment horizontal="right" vertical="center"/>
    </xf>
    <xf numFmtId="49" fontId="96" fillId="17" borderId="93" xfId="965" applyFont="1" applyFill="1" applyBorder="1" applyAlignment="1">
      <alignment vertical="center"/>
    </xf>
    <xf numFmtId="0" fontId="96" fillId="17" borderId="93" xfId="965" applyNumberFormat="1" applyFont="1" applyFill="1" applyBorder="1" applyAlignment="1">
      <alignment vertical="center"/>
    </xf>
    <xf numFmtId="164" fontId="96" fillId="19" borderId="93" xfId="965" applyNumberFormat="1" applyFont="1" applyFill="1" applyBorder="1" applyAlignment="1">
      <alignment horizontal="right" vertical="center"/>
    </xf>
    <xf numFmtId="164" fontId="8" fillId="18" borderId="93" xfId="706" quotePrefix="1" applyFill="1" applyBorder="1" applyAlignment="1">
      <alignment horizontal="right" vertical="center"/>
    </xf>
    <xf numFmtId="164" fontId="8" fillId="0" borderId="93" xfId="706" applyFill="1" applyBorder="1" applyAlignment="1">
      <alignment horizontal="right" vertical="center"/>
    </xf>
    <xf numFmtId="164" fontId="96" fillId="19" borderId="93" xfId="965" quotePrefix="1" applyNumberFormat="1" applyFont="1" applyFill="1" applyBorder="1" applyAlignment="1">
      <alignment horizontal="right" vertical="center"/>
    </xf>
    <xf numFmtId="164" fontId="96" fillId="0" borderId="93" xfId="965" applyNumberFormat="1" applyFont="1" applyFill="1" applyBorder="1" applyAlignment="1">
      <alignment horizontal="right" vertical="center"/>
    </xf>
    <xf numFmtId="49" fontId="25" fillId="0" borderId="79" xfId="961" applyBorder="1">
      <alignment horizontal="right" vertical="center"/>
    </xf>
    <xf numFmtId="49" fontId="25" fillId="6" borderId="79" xfId="961" applyFill="1" applyBorder="1">
      <alignment horizontal="right" vertical="center"/>
    </xf>
    <xf numFmtId="3" fontId="90" fillId="11" borderId="79" xfId="4" applyNumberFormat="1" applyFont="1" applyFill="1" applyBorder="1">
      <alignment horizontal="right" vertical="center"/>
    </xf>
    <xf numFmtId="0" fontId="9" fillId="3" borderId="71" xfId="5" applyNumberFormat="1" applyBorder="1" applyAlignment="1">
      <alignment vertical="center"/>
    </xf>
    <xf numFmtId="164" fontId="9" fillId="13" borderId="22" xfId="5" applyNumberFormat="1" applyFill="1" applyBorder="1" applyAlignment="1">
      <alignment horizontal="right" vertical="center"/>
    </xf>
    <xf numFmtId="167" fontId="9" fillId="13" borderId="71" xfId="5" applyNumberFormat="1" applyFill="1" applyBorder="1" applyAlignment="1">
      <alignment horizontal="right" vertical="center"/>
    </xf>
    <xf numFmtId="167" fontId="9" fillId="6" borderId="71" xfId="5" applyNumberFormat="1" applyFill="1" applyBorder="1" applyAlignment="1">
      <alignment horizontal="right" vertical="center"/>
    </xf>
    <xf numFmtId="49" fontId="46" fillId="0" borderId="61" xfId="963" applyFont="1" applyAlignment="1">
      <alignment horizontal="left" vertical="center"/>
    </xf>
    <xf numFmtId="49" fontId="54" fillId="6" borderId="61" xfId="963" applyFont="1" applyFill="1" applyAlignment="1">
      <alignment horizontal="right" vertical="center" wrapText="1"/>
    </xf>
    <xf numFmtId="9" fontId="54" fillId="6" borderId="61" xfId="952" applyFont="1" applyFill="1" applyBorder="1" applyAlignment="1">
      <alignment horizontal="right" vertical="center" wrapText="1"/>
    </xf>
    <xf numFmtId="164" fontId="101" fillId="6" borderId="3" xfId="5" applyNumberFormat="1" applyFont="1" applyFill="1" applyAlignment="1">
      <alignment horizontal="right" vertical="center"/>
    </xf>
    <xf numFmtId="9" fontId="101" fillId="6" borderId="3" xfId="952" applyFont="1" applyFill="1" applyBorder="1" applyAlignment="1">
      <alignment horizontal="right" vertical="center"/>
    </xf>
    <xf numFmtId="164" fontId="31" fillId="6" borderId="28" xfId="5" applyNumberFormat="1" applyFont="1" applyFill="1" applyBorder="1" applyAlignment="1">
      <alignment horizontal="right" vertical="center"/>
    </xf>
    <xf numFmtId="9" fontId="31" fillId="6" borderId="28" xfId="952" applyFont="1" applyFill="1" applyBorder="1" applyAlignment="1">
      <alignment horizontal="right" vertical="center"/>
    </xf>
    <xf numFmtId="3" fontId="9" fillId="15" borderId="3" xfId="5" applyNumberFormat="1" applyFill="1" applyAlignment="1">
      <alignment horizontal="right" vertical="center"/>
    </xf>
    <xf numFmtId="164" fontId="31" fillId="0" borderId="3" xfId="8" applyNumberFormat="1" applyFont="1" applyFill="1" applyAlignment="1">
      <alignment horizontal="right" vertical="center"/>
    </xf>
    <xf numFmtId="1" fontId="9" fillId="15" borderId="3" xfId="5" applyNumberFormat="1" applyFill="1" applyAlignment="1">
      <alignment horizontal="right" vertical="center"/>
    </xf>
    <xf numFmtId="164" fontId="31" fillId="18" borderId="3" xfId="5" applyNumberFormat="1" applyFont="1" applyFill="1" applyAlignment="1">
      <alignment horizontal="right" vertical="center"/>
    </xf>
    <xf numFmtId="1" fontId="31" fillId="18" borderId="3" xfId="5" applyNumberFormat="1" applyFont="1" applyFill="1" applyAlignment="1">
      <alignment horizontal="right" vertical="center"/>
    </xf>
    <xf numFmtId="0" fontId="14" fillId="6" borderId="0" xfId="971" applyFill="1" applyAlignment="1">
      <alignment vertical="center"/>
    </xf>
    <xf numFmtId="0" fontId="14" fillId="0" borderId="0" xfId="971" applyAlignment="1">
      <alignment vertical="center"/>
    </xf>
    <xf numFmtId="164" fontId="31" fillId="12" borderId="3" xfId="5" applyNumberFormat="1" applyFont="1" applyFill="1" applyAlignment="1">
      <alignment horizontal="right" vertical="center"/>
    </xf>
    <xf numFmtId="164" fontId="102" fillId="6" borderId="0" xfId="0" applyNumberFormat="1" applyFont="1" applyFill="1" applyAlignment="1">
      <alignment vertical="center"/>
    </xf>
    <xf numFmtId="164" fontId="41" fillId="6" borderId="0" xfId="0" applyNumberFormat="1" applyFont="1" applyFill="1" applyAlignment="1">
      <alignment vertical="center"/>
    </xf>
    <xf numFmtId="0" fontId="6" fillId="0" borderId="0" xfId="972" applyNumberFormat="1" applyAlignment="1">
      <alignment vertical="center"/>
    </xf>
    <xf numFmtId="0" fontId="6" fillId="0" borderId="0" xfId="972" applyNumberFormat="1" applyAlignment="1"/>
    <xf numFmtId="0" fontId="0" fillId="0" borderId="0" xfId="0" quotePrefix="1"/>
    <xf numFmtId="20" fontId="9" fillId="0" borderId="3" xfId="5" applyNumberFormat="1" applyFill="1" applyAlignment="1">
      <alignment horizontal="left" vertical="center" wrapText="1" indent="1"/>
    </xf>
    <xf numFmtId="166" fontId="9" fillId="0" borderId="3" xfId="5" applyNumberFormat="1" applyFill="1" applyAlignment="1">
      <alignment horizontal="right" vertical="center" wrapText="1"/>
    </xf>
    <xf numFmtId="167" fontId="6" fillId="0" borderId="0" xfId="959" applyNumberFormat="1" applyFont="1" applyFill="1" applyBorder="1" applyAlignment="1">
      <alignment vertical="center"/>
    </xf>
    <xf numFmtId="166" fontId="31" fillId="0" borderId="3" xfId="5" applyNumberFormat="1" applyFont="1" applyFill="1" applyAlignment="1">
      <alignment horizontal="right" vertical="center"/>
    </xf>
    <xf numFmtId="166" fontId="9" fillId="12" borderId="3" xfId="5" applyNumberFormat="1" applyFill="1" applyAlignment="1">
      <alignment horizontal="right" vertical="center"/>
    </xf>
    <xf numFmtId="166" fontId="9" fillId="5" borderId="3" xfId="0" applyNumberFormat="1" applyFont="1" applyFill="1" applyBorder="1" applyAlignment="1">
      <alignment horizontal="right" vertical="center"/>
    </xf>
    <xf numFmtId="0" fontId="105" fillId="0" borderId="0" xfId="975" applyNumberFormat="1" applyFont="1" applyBorder="1" applyAlignment="1">
      <alignment horizontal="right" wrapText="1"/>
    </xf>
    <xf numFmtId="166" fontId="34" fillId="0" borderId="3" xfId="5" applyNumberFormat="1" applyFont="1" applyFill="1" applyAlignment="1">
      <alignment horizontal="right"/>
    </xf>
    <xf numFmtId="166" fontId="9" fillId="0" borderId="3" xfId="5" applyNumberFormat="1" applyFill="1" applyAlignment="1">
      <alignment horizontal="right" wrapText="1"/>
    </xf>
    <xf numFmtId="166" fontId="9" fillId="0" borderId="28" xfId="5" applyNumberFormat="1" applyFill="1" applyBorder="1" applyAlignment="1">
      <alignment horizontal="right" vertical="center"/>
    </xf>
    <xf numFmtId="168" fontId="34" fillId="15" borderId="3" xfId="5" applyNumberFormat="1" applyFont="1" applyFill="1" applyAlignment="1">
      <alignment horizontal="right"/>
    </xf>
    <xf numFmtId="168" fontId="9" fillId="15" borderId="3" xfId="5" applyNumberFormat="1" applyFill="1" applyAlignment="1">
      <alignment horizontal="right" wrapText="1"/>
    </xf>
    <xf numFmtId="168" fontId="9" fillId="15" borderId="28" xfId="5" applyNumberFormat="1" applyFill="1" applyBorder="1" applyAlignment="1">
      <alignment horizontal="right" vertical="center"/>
    </xf>
    <xf numFmtId="0" fontId="6" fillId="6" borderId="0" xfId="972" applyNumberFormat="1" applyFill="1" applyAlignment="1">
      <alignment vertical="center"/>
    </xf>
    <xf numFmtId="1" fontId="54" fillId="6" borderId="62" xfId="975" applyNumberFormat="1" applyFont="1" applyFill="1" applyBorder="1">
      <alignment horizontal="right" vertical="center"/>
    </xf>
    <xf numFmtId="49" fontId="46" fillId="6" borderId="62" xfId="975" applyFont="1" applyFill="1" applyBorder="1" applyAlignment="1">
      <alignment horizontal="left" vertical="center"/>
    </xf>
    <xf numFmtId="172" fontId="8" fillId="18" borderId="3" xfId="974" applyNumberFormat="1" applyFont="1" applyFill="1" applyBorder="1" applyAlignment="1">
      <alignment vertical="center"/>
    </xf>
    <xf numFmtId="172" fontId="8" fillId="3" borderId="3" xfId="974" applyNumberFormat="1" applyFont="1" applyFill="1" applyBorder="1" applyAlignment="1">
      <alignment vertical="center"/>
    </xf>
    <xf numFmtId="172" fontId="9" fillId="3" borderId="3" xfId="974" applyNumberFormat="1" applyFont="1" applyFill="1" applyBorder="1" applyAlignment="1">
      <alignment vertical="center"/>
    </xf>
    <xf numFmtId="172" fontId="9" fillId="18" borderId="3" xfId="974" applyNumberFormat="1" applyFont="1" applyFill="1" applyBorder="1" applyAlignment="1">
      <alignment horizontal="right" vertical="center"/>
    </xf>
    <xf numFmtId="172" fontId="9" fillId="3" borderId="3" xfId="974" applyNumberFormat="1" applyFont="1" applyFill="1" applyBorder="1" applyAlignment="1">
      <alignment horizontal="right" vertical="center"/>
    </xf>
    <xf numFmtId="0" fontId="9" fillId="28" borderId="3" xfId="5" applyNumberFormat="1" applyFill="1" applyAlignment="1">
      <alignment vertical="center"/>
    </xf>
    <xf numFmtId="172" fontId="9" fillId="28" borderId="3" xfId="974" applyNumberFormat="1" applyFont="1" applyFill="1" applyBorder="1" applyAlignment="1">
      <alignment horizontal="right" vertical="center"/>
    </xf>
    <xf numFmtId="172" fontId="8" fillId="15" borderId="56" xfId="974" applyNumberFormat="1" applyFont="1" applyFill="1" applyBorder="1" applyAlignment="1">
      <alignment vertical="center"/>
    </xf>
    <xf numFmtId="172" fontId="8" fillId="6" borderId="56" xfId="974" applyNumberFormat="1" applyFont="1" applyFill="1" applyBorder="1" applyAlignment="1">
      <alignment vertical="center"/>
    </xf>
    <xf numFmtId="172" fontId="9" fillId="3" borderId="56" xfId="974" applyNumberFormat="1" applyFont="1" applyFill="1" applyBorder="1" applyAlignment="1">
      <alignment vertical="center"/>
    </xf>
    <xf numFmtId="0" fontId="108" fillId="0" borderId="0" xfId="972" applyNumberFormat="1" applyFont="1" applyAlignment="1">
      <alignment vertical="center"/>
    </xf>
    <xf numFmtId="49" fontId="45" fillId="6" borderId="62" xfId="975" applyFont="1" applyFill="1" applyBorder="1" applyAlignment="1">
      <alignment horizontal="left" vertical="center"/>
    </xf>
    <xf numFmtId="1" fontId="45" fillId="6" borderId="62" xfId="975" applyNumberFormat="1" applyFont="1" applyFill="1" applyBorder="1">
      <alignment horizontal="right" vertical="center"/>
    </xf>
    <xf numFmtId="0" fontId="109" fillId="0" borderId="0" xfId="0" applyFont="1" applyAlignment="1">
      <alignment vertical="center"/>
    </xf>
    <xf numFmtId="0" fontId="109" fillId="0" borderId="0" xfId="0" quotePrefix="1" applyFont="1" applyAlignment="1">
      <alignment vertical="center"/>
    </xf>
    <xf numFmtId="164" fontId="9" fillId="0" borderId="0" xfId="5" applyNumberFormat="1" applyFill="1" applyBorder="1" applyAlignment="1">
      <alignment vertical="center"/>
    </xf>
    <xf numFmtId="49" fontId="107" fillId="0" borderId="0" xfId="965" applyFont="1" applyFill="1" applyBorder="1" applyAlignment="1">
      <alignment vertical="center"/>
    </xf>
    <xf numFmtId="164" fontId="107" fillId="0" borderId="0" xfId="965" quotePrefix="1" applyNumberFormat="1" applyFont="1" applyFill="1" applyBorder="1" applyAlignment="1">
      <alignment horizontal="right" vertical="center"/>
    </xf>
    <xf numFmtId="1" fontId="54" fillId="6" borderId="91" xfId="975" applyNumberFormat="1" applyFont="1" applyFill="1" applyBorder="1">
      <alignment horizontal="right" vertical="center"/>
    </xf>
    <xf numFmtId="20" fontId="9" fillId="0" borderId="92" xfId="5" applyNumberFormat="1" applyFill="1" applyBorder="1" applyAlignment="1">
      <alignment vertical="center" wrapText="1"/>
    </xf>
    <xf numFmtId="1" fontId="84" fillId="6" borderId="91" xfId="975" applyNumberFormat="1" applyFont="1" applyFill="1" applyBorder="1">
      <alignment horizontal="right" vertical="center"/>
    </xf>
    <xf numFmtId="49" fontId="46" fillId="6" borderId="91" xfId="975" applyFont="1" applyFill="1" applyBorder="1" applyAlignment="1">
      <alignment horizontal="left" vertical="center"/>
    </xf>
    <xf numFmtId="0" fontId="54" fillId="6" borderId="91" xfId="975" applyNumberFormat="1" applyFont="1" applyFill="1" applyBorder="1">
      <alignment horizontal="right" vertical="center"/>
    </xf>
    <xf numFmtId="0" fontId="45" fillId="6" borderId="91" xfId="975" applyNumberFormat="1" applyFont="1" applyFill="1" applyBorder="1">
      <alignment horizontal="right" vertical="center"/>
    </xf>
    <xf numFmtId="0" fontId="9" fillId="3" borderId="92" xfId="5" applyNumberFormat="1" applyBorder="1" applyAlignment="1">
      <alignment vertical="center"/>
    </xf>
    <xf numFmtId="164" fontId="9" fillId="18" borderId="92" xfId="5" applyNumberFormat="1" applyFill="1" applyBorder="1" applyAlignment="1">
      <alignment horizontal="right" vertical="center"/>
    </xf>
    <xf numFmtId="164" fontId="9" fillId="3" borderId="92" xfId="5" applyNumberFormat="1" applyBorder="1" applyAlignment="1">
      <alignment horizontal="right" vertical="center"/>
    </xf>
    <xf numFmtId="164" fontId="9" fillId="3" borderId="92" xfId="8" applyNumberFormat="1" applyFill="1" applyBorder="1" applyAlignment="1">
      <alignment horizontal="right" vertical="center"/>
    </xf>
    <xf numFmtId="0" fontId="84" fillId="6" borderId="91" xfId="975" applyNumberFormat="1" applyFont="1" applyFill="1" applyBorder="1">
      <alignment horizontal="right" vertical="center"/>
    </xf>
    <xf numFmtId="49" fontId="110" fillId="0" borderId="91" xfId="975" applyFont="1" applyBorder="1" applyAlignment="1">
      <alignment horizontal="left" vertical="center"/>
    </xf>
    <xf numFmtId="1" fontId="84" fillId="6" borderId="62" xfId="975" applyNumberFormat="1" applyFont="1" applyFill="1" applyBorder="1">
      <alignment horizontal="right" vertical="center"/>
    </xf>
    <xf numFmtId="172" fontId="9" fillId="3" borderId="92" xfId="974" applyNumberFormat="1" applyFont="1" applyFill="1" applyBorder="1" applyAlignment="1">
      <alignment horizontal="right" vertical="center"/>
    </xf>
    <xf numFmtId="172" fontId="8" fillId="3" borderId="93" xfId="974" applyNumberFormat="1" applyFont="1" applyFill="1" applyBorder="1" applyAlignment="1">
      <alignment horizontal="right" vertical="center"/>
    </xf>
    <xf numFmtId="172" fontId="9" fillId="3" borderId="94" xfId="974" applyNumberFormat="1" applyFont="1" applyFill="1" applyBorder="1" applyAlignment="1">
      <alignment horizontal="right" vertical="center"/>
    </xf>
    <xf numFmtId="172" fontId="9" fillId="3" borderId="94" xfId="974" applyNumberFormat="1" applyFont="1" applyFill="1" applyBorder="1" applyAlignment="1">
      <alignment vertical="center"/>
    </xf>
    <xf numFmtId="172" fontId="9" fillId="3" borderId="92" xfId="974" applyNumberFormat="1" applyFont="1" applyFill="1" applyBorder="1" applyAlignment="1">
      <alignment vertical="center"/>
    </xf>
    <xf numFmtId="172" fontId="8" fillId="3" borderId="93" xfId="974" applyNumberFormat="1" applyFont="1" applyFill="1" applyBorder="1" applyAlignment="1">
      <alignment vertical="center"/>
    </xf>
    <xf numFmtId="172" fontId="96" fillId="17" borderId="93" xfId="974" applyNumberFormat="1" applyFont="1" applyFill="1" applyBorder="1" applyAlignment="1">
      <alignment horizontal="right" vertical="center"/>
    </xf>
    <xf numFmtId="49" fontId="56" fillId="6" borderId="91" xfId="975" applyFont="1" applyFill="1" applyBorder="1" applyAlignment="1">
      <alignment horizontal="left" vertical="center"/>
    </xf>
    <xf numFmtId="164" fontId="9" fillId="3" borderId="92" xfId="8" applyNumberFormat="1" applyFill="1" applyBorder="1" applyAlignment="1">
      <alignment vertical="center"/>
    </xf>
    <xf numFmtId="164" fontId="9" fillId="3" borderId="92" xfId="5" applyNumberFormat="1" applyBorder="1" applyAlignment="1">
      <alignment vertical="center"/>
    </xf>
    <xf numFmtId="164" fontId="9" fillId="0" borderId="92" xfId="5" applyNumberFormat="1" applyFill="1" applyBorder="1" applyAlignment="1">
      <alignment horizontal="right" vertical="center"/>
    </xf>
    <xf numFmtId="0" fontId="9" fillId="6" borderId="92" xfId="3" applyNumberFormat="1" applyFont="1" applyFill="1" applyBorder="1" applyAlignment="1">
      <alignment vertical="center"/>
    </xf>
    <xf numFmtId="164" fontId="9" fillId="18" borderId="92" xfId="706" applyFont="1" applyFill="1" applyBorder="1" applyAlignment="1">
      <alignment horizontal="right" vertical="center"/>
    </xf>
    <xf numFmtId="164" fontId="9" fillId="3" borderId="92" xfId="706" applyFont="1" applyFill="1" applyBorder="1" applyAlignment="1">
      <alignment horizontal="right" vertical="center"/>
    </xf>
    <xf numFmtId="164" fontId="8" fillId="3" borderId="93" xfId="706" quotePrefix="1" applyFill="1" applyBorder="1" applyAlignment="1">
      <alignment horizontal="right" vertical="center"/>
    </xf>
    <xf numFmtId="164" fontId="96" fillId="17" borderId="93" xfId="965" quotePrefix="1" applyNumberFormat="1" applyFont="1" applyFill="1" applyBorder="1" applyAlignment="1">
      <alignment horizontal="right" vertical="center"/>
    </xf>
    <xf numFmtId="49" fontId="45" fillId="6" borderId="91" xfId="975" applyFont="1" applyFill="1" applyBorder="1" applyAlignment="1">
      <alignment horizontal="left" vertical="center"/>
    </xf>
    <xf numFmtId="164" fontId="96" fillId="0" borderId="93" xfId="965" quotePrefix="1" applyNumberFormat="1" applyFont="1" applyFill="1" applyBorder="1" applyAlignment="1">
      <alignment horizontal="right" vertical="center"/>
    </xf>
    <xf numFmtId="49" fontId="30" fillId="6" borderId="95" xfId="973" applyFont="1" applyFill="1" applyBorder="1" applyAlignment="1">
      <alignment horizontal="left" vertical="center"/>
    </xf>
    <xf numFmtId="0" fontId="45" fillId="6" borderId="95" xfId="973" applyNumberFormat="1" applyFont="1" applyFill="1" applyBorder="1">
      <alignment horizontal="right" vertical="center"/>
    </xf>
    <xf numFmtId="9" fontId="9" fillId="3" borderId="96" xfId="8" applyNumberFormat="1" applyFill="1" applyBorder="1" applyAlignment="1">
      <alignment horizontal="right" vertical="center"/>
    </xf>
    <xf numFmtId="0" fontId="85" fillId="6" borderId="95" xfId="973" applyNumberFormat="1" applyFont="1" applyFill="1" applyBorder="1">
      <alignment horizontal="right" vertical="center"/>
    </xf>
    <xf numFmtId="0" fontId="9" fillId="3" borderId="96" xfId="5" applyNumberFormat="1" applyBorder="1" applyAlignment="1">
      <alignment vertical="center"/>
    </xf>
    <xf numFmtId="49" fontId="46" fillId="6" borderId="95" xfId="963" applyFont="1" applyFill="1" applyBorder="1" applyAlignment="1">
      <alignment horizontal="left" vertical="center"/>
    </xf>
    <xf numFmtId="0" fontId="54" fillId="6" borderId="95" xfId="963" applyNumberFormat="1" applyFont="1" applyFill="1" applyBorder="1">
      <alignment horizontal="right" vertical="center"/>
    </xf>
    <xf numFmtId="164" fontId="9" fillId="3" borderId="97" xfId="5" applyNumberFormat="1" applyBorder="1" applyAlignment="1">
      <alignment horizontal="right" vertical="center"/>
    </xf>
    <xf numFmtId="164" fontId="31" fillId="3" borderId="96" xfId="5" applyNumberFormat="1" applyFont="1" applyBorder="1" applyAlignment="1">
      <alignment horizontal="right" vertical="center"/>
    </xf>
    <xf numFmtId="164" fontId="31" fillId="18" borderId="96" xfId="5" applyNumberFormat="1" applyFont="1" applyFill="1" applyBorder="1" applyAlignment="1">
      <alignment horizontal="right" vertical="center"/>
    </xf>
    <xf numFmtId="49" fontId="54" fillId="6" borderId="90" xfId="963" applyFont="1" applyFill="1" applyBorder="1">
      <alignment horizontal="right" vertical="center"/>
    </xf>
    <xf numFmtId="0" fontId="8" fillId="3" borderId="39" xfId="5" applyNumberFormat="1" applyFont="1" applyBorder="1" applyAlignment="1">
      <alignment horizontal="right" vertical="center"/>
    </xf>
    <xf numFmtId="0" fontId="9" fillId="0" borderId="96" xfId="5" applyNumberFormat="1" applyFill="1" applyBorder="1" applyAlignment="1">
      <alignment vertical="center"/>
    </xf>
    <xf numFmtId="164" fontId="31" fillId="12" borderId="96" xfId="5" applyNumberFormat="1" applyFont="1" applyFill="1" applyBorder="1" applyAlignment="1">
      <alignment horizontal="right" vertical="center"/>
    </xf>
    <xf numFmtId="164" fontId="9" fillId="0" borderId="96" xfId="8" applyNumberFormat="1" applyFill="1" applyBorder="1" applyAlignment="1">
      <alignment horizontal="right" vertical="center"/>
    </xf>
    <xf numFmtId="164" fontId="31" fillId="0" borderId="96" xfId="8" applyNumberFormat="1" applyFont="1" applyFill="1" applyBorder="1" applyAlignment="1">
      <alignment horizontal="right" vertical="center"/>
    </xf>
    <xf numFmtId="164" fontId="95" fillId="21" borderId="95" xfId="0" applyNumberFormat="1" applyFont="1" applyFill="1" applyBorder="1" applyAlignment="1">
      <alignment horizontal="right" vertical="center"/>
    </xf>
    <xf numFmtId="164" fontId="95" fillId="0" borderId="95" xfId="0" applyNumberFormat="1" applyFont="1" applyBorder="1" applyAlignment="1">
      <alignment horizontal="right" vertical="center"/>
    </xf>
    <xf numFmtId="0" fontId="31" fillId="3" borderId="96" xfId="5" applyNumberFormat="1" applyFont="1" applyBorder="1" applyAlignment="1">
      <alignment vertical="center"/>
    </xf>
    <xf numFmtId="3" fontId="9" fillId="15" borderId="96" xfId="5" applyNumberFormat="1" applyFill="1" applyBorder="1" applyAlignment="1">
      <alignment horizontal="right" vertical="center"/>
    </xf>
    <xf numFmtId="49" fontId="14" fillId="6" borderId="95" xfId="963" applyFont="1" applyFill="1" applyBorder="1" applyAlignment="1">
      <alignment horizontal="left" vertical="center"/>
    </xf>
    <xf numFmtId="164" fontId="31" fillId="6" borderId="96" xfId="5" applyNumberFormat="1" applyFont="1" applyFill="1" applyBorder="1" applyAlignment="1">
      <alignment horizontal="right" vertical="center"/>
    </xf>
    <xf numFmtId="9" fontId="31" fillId="6" borderId="96" xfId="952" applyFont="1" applyFill="1" applyBorder="1" applyAlignment="1">
      <alignment horizontal="right" vertical="center"/>
    </xf>
    <xf numFmtId="164" fontId="34" fillId="3" borderId="90" xfId="944" applyFont="1" applyFill="1" applyBorder="1" applyAlignment="1">
      <alignment vertical="center"/>
    </xf>
    <xf numFmtId="164" fontId="34" fillId="3" borderId="90" xfId="944" applyFont="1" applyFill="1" applyBorder="1" applyAlignment="1">
      <alignment horizontal="right" vertical="center"/>
    </xf>
    <xf numFmtId="9" fontId="34" fillId="3" borderId="90" xfId="952" applyFont="1" applyFill="1" applyBorder="1" applyAlignment="1">
      <alignment horizontal="right" vertical="center"/>
    </xf>
    <xf numFmtId="164" fontId="31" fillId="0" borderId="96" xfId="5" applyNumberFormat="1" applyFont="1" applyFill="1" applyBorder="1" applyAlignment="1">
      <alignment horizontal="right" vertical="center"/>
    </xf>
    <xf numFmtId="9" fontId="31" fillId="0" borderId="96" xfId="952" applyFont="1" applyFill="1" applyBorder="1" applyAlignment="1">
      <alignment horizontal="right" vertical="center"/>
    </xf>
    <xf numFmtId="9" fontId="95" fillId="17" borderId="90" xfId="952" applyFont="1" applyFill="1" applyBorder="1" applyAlignment="1">
      <alignment horizontal="right" vertical="center"/>
    </xf>
    <xf numFmtId="49" fontId="46" fillId="0" borderId="95" xfId="963" applyFont="1" applyBorder="1" applyAlignment="1">
      <alignment horizontal="left" vertical="center"/>
    </xf>
    <xf numFmtId="0" fontId="54" fillId="0" borderId="95" xfId="963" applyNumberFormat="1" applyFont="1" applyBorder="1">
      <alignment horizontal="right" vertical="center"/>
    </xf>
    <xf numFmtId="0" fontId="9" fillId="0" borderId="96" xfId="5" applyNumberFormat="1" applyFill="1" applyBorder="1" applyAlignment="1">
      <alignment vertical="center" wrapText="1"/>
    </xf>
    <xf numFmtId="164" fontId="9" fillId="0" borderId="96" xfId="5" applyNumberFormat="1" applyFill="1" applyBorder="1" applyAlignment="1">
      <alignment horizontal="right" vertical="center"/>
    </xf>
    <xf numFmtId="164" fontId="9" fillId="19" borderId="92" xfId="965" applyNumberFormat="1" applyFont="1" applyFill="1" applyBorder="1" applyAlignment="1">
      <alignment horizontal="right" vertical="center"/>
    </xf>
    <xf numFmtId="164" fontId="9" fillId="0" borderId="92" xfId="965" applyNumberFormat="1" applyFont="1" applyFill="1" applyBorder="1" applyAlignment="1">
      <alignment horizontal="right" vertical="center"/>
    </xf>
    <xf numFmtId="20" fontId="88" fillId="0" borderId="3" xfId="5" applyNumberFormat="1" applyFont="1" applyFill="1" applyAlignment="1">
      <alignment vertical="center" wrapText="1"/>
    </xf>
    <xf numFmtId="164" fontId="88" fillId="13" borderId="3" xfId="5" applyNumberFormat="1" applyFont="1" applyFill="1" applyAlignment="1">
      <alignment horizontal="right" vertical="center"/>
    </xf>
    <xf numFmtId="164" fontId="88" fillId="0" borderId="3" xfId="5" applyNumberFormat="1" applyFont="1" applyFill="1" applyAlignment="1">
      <alignment horizontal="right" vertical="center"/>
    </xf>
    <xf numFmtId="166" fontId="88" fillId="15" borderId="3" xfId="5" applyNumberFormat="1" applyFont="1" applyFill="1" applyAlignment="1">
      <alignment horizontal="right" vertical="center"/>
    </xf>
    <xf numFmtId="166" fontId="88" fillId="0" borderId="3" xfId="5" applyNumberFormat="1" applyFont="1" applyFill="1" applyAlignment="1">
      <alignment horizontal="right" vertical="center"/>
    </xf>
    <xf numFmtId="0" fontId="88" fillId="0" borderId="3" xfId="5" applyNumberFormat="1" applyFont="1" applyFill="1" applyAlignment="1">
      <alignment horizontal="right" vertical="center"/>
    </xf>
    <xf numFmtId="0" fontId="45" fillId="0" borderId="73" xfId="960" applyNumberFormat="1" applyFont="1" applyBorder="1">
      <alignment horizontal="right" vertical="center"/>
    </xf>
    <xf numFmtId="20" fontId="9" fillId="0" borderId="74" xfId="5" applyNumberFormat="1" applyFill="1" applyBorder="1" applyAlignment="1">
      <alignment horizontal="left" vertical="center" wrapText="1" indent="1"/>
    </xf>
    <xf numFmtId="166" fontId="9" fillId="0" borderId="74" xfId="5" applyNumberFormat="1" applyFill="1" applyBorder="1" applyAlignment="1">
      <alignment horizontal="right" vertical="center"/>
    </xf>
    <xf numFmtId="20" fontId="31" fillId="0" borderId="101" xfId="5" applyNumberFormat="1" applyFont="1" applyFill="1" applyBorder="1" applyAlignment="1">
      <alignment wrapText="1"/>
    </xf>
    <xf numFmtId="164" fontId="9" fillId="6" borderId="74" xfId="5" applyNumberFormat="1" applyFill="1" applyBorder="1" applyAlignment="1">
      <alignment horizontal="right" vertical="center"/>
    </xf>
    <xf numFmtId="49" fontId="54" fillId="3" borderId="78" xfId="961" applyFont="1" applyFill="1" applyBorder="1">
      <alignment horizontal="right" vertical="center"/>
    </xf>
    <xf numFmtId="0" fontId="12" fillId="6" borderId="0" xfId="943" applyFill="1" applyAlignment="1">
      <alignment vertical="center"/>
    </xf>
    <xf numFmtId="0" fontId="9" fillId="3" borderId="0" xfId="5" applyNumberFormat="1" applyBorder="1" applyAlignment="1">
      <alignment horizontal="left" vertical="center"/>
    </xf>
    <xf numFmtId="0" fontId="0" fillId="6" borderId="0" xfId="0" applyFill="1" applyAlignment="1">
      <alignment vertical="center"/>
    </xf>
    <xf numFmtId="0" fontId="83" fillId="0" borderId="66" xfId="2" applyNumberFormat="1">
      <alignment horizontal="right" vertical="center"/>
    </xf>
    <xf numFmtId="0" fontId="42" fillId="0" borderId="0" xfId="0" applyFont="1"/>
    <xf numFmtId="49" fontId="45" fillId="0" borderId="0" xfId="960" applyFont="1" applyBorder="1" applyAlignment="1">
      <alignment horizontal="left" vertical="center"/>
    </xf>
    <xf numFmtId="0" fontId="89" fillId="0" borderId="0" xfId="960" applyNumberFormat="1" applyFont="1" applyBorder="1">
      <alignment horizontal="right" vertical="center"/>
    </xf>
    <xf numFmtId="0" fontId="45" fillId="0" borderId="0" xfId="960" applyNumberFormat="1" applyFont="1" applyBorder="1">
      <alignment horizontal="right" vertical="center"/>
    </xf>
    <xf numFmtId="49" fontId="110" fillId="0" borderId="0" xfId="2" applyFont="1" applyBorder="1" applyAlignment="1">
      <alignment horizontal="left" vertical="center"/>
    </xf>
    <xf numFmtId="49" fontId="110" fillId="0" borderId="0" xfId="977" applyFont="1" applyBorder="1" applyAlignment="1">
      <alignment horizontal="left" vertical="center"/>
    </xf>
    <xf numFmtId="0" fontId="111" fillId="0" borderId="0" xfId="977" applyNumberFormat="1" applyBorder="1">
      <alignment horizontal="right" vertical="center"/>
    </xf>
    <xf numFmtId="49" fontId="15" fillId="0" borderId="0" xfId="977" applyFont="1" applyBorder="1" applyAlignment="1">
      <alignment horizontal="left" vertical="center"/>
    </xf>
    <xf numFmtId="49" fontId="111" fillId="0" borderId="0" xfId="977" applyBorder="1">
      <alignment horizontal="right" vertical="center"/>
    </xf>
    <xf numFmtId="164" fontId="8" fillId="6" borderId="0" xfId="3" applyNumberFormat="1" applyFill="1" applyBorder="1" applyAlignment="1">
      <alignment horizontal="right"/>
    </xf>
    <xf numFmtId="0" fontId="9" fillId="3" borderId="0" xfId="5" applyNumberFormat="1" applyBorder="1" applyAlignment="1">
      <alignment horizontal="right"/>
    </xf>
    <xf numFmtId="167" fontId="8" fillId="29" borderId="0" xfId="3" applyNumberFormat="1" applyFill="1" applyBorder="1" applyAlignment="1">
      <alignment horizontal="left"/>
    </xf>
    <xf numFmtId="167" fontId="8" fillId="6" borderId="0" xfId="3" applyNumberFormat="1" applyFill="1" applyBorder="1" applyAlignment="1">
      <alignment horizontal="right"/>
    </xf>
    <xf numFmtId="164" fontId="9" fillId="3" borderId="0" xfId="5" applyNumberFormat="1" applyBorder="1" applyAlignment="1">
      <alignment horizontal="right"/>
    </xf>
    <xf numFmtId="3" fontId="9" fillId="3" borderId="0" xfId="5" applyNumberFormat="1" applyBorder="1" applyAlignment="1">
      <alignment horizontal="right"/>
    </xf>
    <xf numFmtId="0" fontId="50" fillId="0" borderId="0" xfId="977" applyNumberFormat="1" applyFont="1" applyBorder="1">
      <alignment horizontal="right" vertical="center"/>
    </xf>
    <xf numFmtId="49" fontId="50" fillId="0" borderId="0" xfId="977" applyFont="1" applyBorder="1">
      <alignment horizontal="right" vertical="center"/>
    </xf>
    <xf numFmtId="164" fontId="51" fillId="0" borderId="0" xfId="3" applyNumberFormat="1" applyFont="1" applyBorder="1" applyAlignment="1">
      <alignment horizontal="right"/>
    </xf>
    <xf numFmtId="2" fontId="49" fillId="3" borderId="0" xfId="5" applyNumberFormat="1" applyFont="1" applyBorder="1" applyAlignment="1">
      <alignment horizontal="right"/>
    </xf>
    <xf numFmtId="167" fontId="51" fillId="0" borderId="0" xfId="3" applyNumberFormat="1" applyFont="1" applyBorder="1" applyAlignment="1">
      <alignment horizontal="right"/>
    </xf>
    <xf numFmtId="164" fontId="49" fillId="3" borderId="0" xfId="5" applyNumberFormat="1" applyFont="1" applyBorder="1" applyAlignment="1">
      <alignment horizontal="right"/>
    </xf>
    <xf numFmtId="3" fontId="49" fillId="3" borderId="0" xfId="5" applyNumberFormat="1" applyFont="1" applyBorder="1" applyAlignment="1">
      <alignment horizontal="right"/>
    </xf>
    <xf numFmtId="168" fontId="49" fillId="3" borderId="0" xfId="5" applyNumberFormat="1" applyFont="1" applyBorder="1" applyAlignment="1">
      <alignment horizontal="right"/>
    </xf>
    <xf numFmtId="0" fontId="49" fillId="3" borderId="0" xfId="5" applyNumberFormat="1" applyFont="1" applyBorder="1" applyAlignment="1">
      <alignment horizontal="right"/>
    </xf>
    <xf numFmtId="0" fontId="8" fillId="3" borderId="3" xfId="5" applyNumberFormat="1" applyFont="1" applyAlignment="1"/>
    <xf numFmtId="165" fontId="9" fillId="0" borderId="0" xfId="8" applyNumberFormat="1" applyFill="1" applyBorder="1" applyAlignment="1">
      <alignment horizontal="right"/>
    </xf>
    <xf numFmtId="0" fontId="86" fillId="6" borderId="69" xfId="967" applyFill="1" applyAlignment="1">
      <alignment vertical="center"/>
    </xf>
    <xf numFmtId="164" fontId="8" fillId="3" borderId="69" xfId="968" applyNumberFormat="1" applyFill="1" applyAlignment="1">
      <alignment horizontal="right" vertical="center"/>
    </xf>
    <xf numFmtId="164" fontId="8" fillId="3" borderId="69" xfId="968" applyNumberFormat="1" applyFill="1" applyAlignment="1">
      <alignment vertical="center"/>
    </xf>
    <xf numFmtId="0" fontId="53" fillId="0" borderId="5" xfId="3" applyFont="1" applyBorder="1" applyAlignment="1">
      <alignment vertical="center"/>
    </xf>
    <xf numFmtId="0" fontId="9" fillId="3" borderId="104" xfId="8" applyNumberFormat="1" applyFill="1" applyBorder="1" applyAlignment="1"/>
    <xf numFmtId="49" fontId="114" fillId="0" borderId="0" xfId="977" applyFont="1" applyBorder="1" applyAlignment="1">
      <alignment horizontal="left" vertical="center"/>
    </xf>
    <xf numFmtId="49" fontId="46" fillId="0" borderId="66" xfId="2" applyFont="1" applyAlignment="1">
      <alignment horizontal="left" vertical="center"/>
    </xf>
    <xf numFmtId="0" fontId="54" fillId="0" borderId="66" xfId="2" applyNumberFormat="1" applyFont="1">
      <alignment horizontal="right" vertical="center"/>
    </xf>
    <xf numFmtId="0" fontId="8" fillId="0" borderId="23" xfId="3" applyBorder="1" applyAlignment="1">
      <alignment horizontal="left" vertical="center"/>
    </xf>
    <xf numFmtId="37" fontId="8" fillId="11" borderId="23" xfId="4" applyNumberFormat="1" applyFont="1" applyFill="1" applyBorder="1">
      <alignment horizontal="right" vertical="center"/>
    </xf>
    <xf numFmtId="164" fontId="8" fillId="6" borderId="23" xfId="3" applyNumberFormat="1" applyFill="1" applyBorder="1" applyAlignment="1">
      <alignment horizontal="right" vertical="center"/>
    </xf>
    <xf numFmtId="37" fontId="8" fillId="12" borderId="6" xfId="8" applyNumberFormat="1" applyFont="1" applyFill="1" applyBorder="1" applyAlignment="1">
      <alignment horizontal="right" vertical="center"/>
    </xf>
    <xf numFmtId="37" fontId="8" fillId="0" borderId="6" xfId="8" applyNumberFormat="1" applyFont="1" applyFill="1" applyBorder="1" applyAlignment="1">
      <alignment horizontal="right" vertical="center"/>
    </xf>
    <xf numFmtId="37" fontId="8" fillId="0" borderId="3" xfId="8" applyNumberFormat="1" applyFont="1" applyFill="1" applyAlignment="1">
      <alignment horizontal="right" vertical="center"/>
    </xf>
    <xf numFmtId="37" fontId="8" fillId="3" borderId="3" xfId="5" applyNumberFormat="1" applyFont="1" applyAlignment="1">
      <alignment horizontal="right" vertical="center"/>
    </xf>
    <xf numFmtId="37" fontId="9" fillId="12" borderId="28" xfId="8" applyNumberFormat="1" applyFill="1" applyBorder="1" applyAlignment="1">
      <alignment horizontal="right" vertical="center"/>
    </xf>
    <xf numFmtId="37" fontId="9" fillId="0" borderId="3" xfId="8" applyNumberFormat="1" applyFill="1" applyAlignment="1">
      <alignment horizontal="right" vertical="center"/>
    </xf>
    <xf numFmtId="37" fontId="9" fillId="3" borderId="3" xfId="5" applyNumberFormat="1" applyAlignment="1">
      <alignment horizontal="right" vertical="center"/>
    </xf>
    <xf numFmtId="37" fontId="8" fillId="11" borderId="4" xfId="4" applyNumberFormat="1" applyFont="1" applyFill="1" applyBorder="1">
      <alignment horizontal="right" vertical="center"/>
    </xf>
    <xf numFmtId="37" fontId="8" fillId="0" borderId="4" xfId="4" applyNumberFormat="1" applyFont="1" applyFill="1" applyBorder="1">
      <alignment horizontal="right" vertical="center"/>
    </xf>
    <xf numFmtId="2" fontId="8" fillId="11" borderId="4" xfId="4" applyNumberFormat="1" applyFont="1" applyFill="1" applyBorder="1">
      <alignment horizontal="right" vertical="center"/>
    </xf>
    <xf numFmtId="2" fontId="8" fillId="3" borderId="3" xfId="5" applyNumberFormat="1" applyFont="1" applyAlignment="1">
      <alignment horizontal="right" vertical="center"/>
    </xf>
    <xf numFmtId="2" fontId="8" fillId="6" borderId="4" xfId="3" applyNumberFormat="1" applyFill="1" applyBorder="1" applyAlignment="1">
      <alignment horizontal="right" vertical="center"/>
    </xf>
    <xf numFmtId="2" fontId="8" fillId="6" borderId="4" xfId="5" applyNumberFormat="1" applyFont="1" applyFill="1" applyBorder="1" applyAlignment="1">
      <alignment horizontal="right" vertical="center"/>
    </xf>
    <xf numFmtId="167" fontId="9" fillId="11" borderId="4" xfId="4" applyNumberFormat="1" applyFill="1" applyBorder="1">
      <alignment horizontal="right" vertical="center"/>
    </xf>
    <xf numFmtId="167" fontId="9" fillId="3" borderId="3" xfId="5" applyNumberFormat="1" applyAlignment="1">
      <alignment horizontal="right" vertical="center"/>
    </xf>
    <xf numFmtId="164" fontId="8" fillId="11" borderId="4" xfId="4" applyNumberFormat="1" applyFont="1" applyFill="1" applyBorder="1">
      <alignment horizontal="right" vertical="center"/>
    </xf>
    <xf numFmtId="164" fontId="9" fillId="11" borderId="32" xfId="4" applyNumberFormat="1" applyFill="1" applyBorder="1">
      <alignment horizontal="right" vertical="center"/>
    </xf>
    <xf numFmtId="164" fontId="9" fillId="11" borderId="6" xfId="4" applyNumberFormat="1" applyFill="1" applyBorder="1">
      <alignment horizontal="right" vertical="center"/>
    </xf>
    <xf numFmtId="0" fontId="9" fillId="0" borderId="71" xfId="5" applyNumberFormat="1" applyFill="1" applyBorder="1" applyAlignment="1">
      <alignment horizontal="left" vertical="center"/>
    </xf>
    <xf numFmtId="164" fontId="9" fillId="11" borderId="71" xfId="4" applyNumberFormat="1" applyFill="1" applyBorder="1">
      <alignment horizontal="right" vertical="center"/>
    </xf>
    <xf numFmtId="164" fontId="9" fillId="6" borderId="71" xfId="5" applyNumberFormat="1" applyFill="1" applyBorder="1" applyAlignment="1">
      <alignment horizontal="right" vertical="center"/>
    </xf>
    <xf numFmtId="49" fontId="83" fillId="0" borderId="66" xfId="2">
      <alignment horizontal="right" vertical="center"/>
    </xf>
    <xf numFmtId="2" fontId="9" fillId="3" borderId="3" xfId="5" applyNumberFormat="1" applyAlignment="1">
      <alignment horizontal="right" vertical="center"/>
    </xf>
    <xf numFmtId="2" fontId="9" fillId="0" borderId="3" xfId="5" applyNumberFormat="1" applyFill="1" applyAlignment="1">
      <alignment horizontal="right" vertical="center"/>
    </xf>
    <xf numFmtId="0" fontId="9" fillId="11" borderId="71" xfId="5" applyNumberFormat="1" applyFill="1" applyBorder="1" applyAlignment="1">
      <alignment horizontal="right" vertical="center"/>
    </xf>
    <xf numFmtId="168" fontId="9" fillId="3" borderId="71" xfId="5" applyNumberFormat="1" applyBorder="1" applyAlignment="1">
      <alignment horizontal="right" vertical="center"/>
    </xf>
    <xf numFmtId="0" fontId="86" fillId="3" borderId="69" xfId="967" applyFill="1" applyAlignment="1">
      <alignment vertical="center"/>
    </xf>
    <xf numFmtId="0" fontId="86" fillId="0" borderId="69" xfId="967" applyFill="1" applyAlignment="1">
      <alignment horizontal="right" vertical="center"/>
    </xf>
    <xf numFmtId="0" fontId="14" fillId="0" borderId="50" xfId="7" applyBorder="1" applyAlignment="1">
      <alignment vertical="center"/>
    </xf>
    <xf numFmtId="0" fontId="86" fillId="3" borderId="69" xfId="967" applyFill="1" applyAlignment="1">
      <alignment horizontal="right" vertical="center"/>
    </xf>
    <xf numFmtId="2" fontId="86" fillId="3" borderId="69" xfId="967" applyNumberFormat="1" applyFill="1" applyAlignment="1">
      <alignment horizontal="right" vertical="center"/>
    </xf>
    <xf numFmtId="49" fontId="54" fillId="0" borderId="0" xfId="2" applyFont="1" applyBorder="1" applyAlignment="1">
      <alignment vertical="center"/>
    </xf>
    <xf numFmtId="49" fontId="54" fillId="0" borderId="0" xfId="2" applyFont="1" applyBorder="1">
      <alignment horizontal="right" vertical="center"/>
    </xf>
    <xf numFmtId="0" fontId="9" fillId="0" borderId="0" xfId="8" applyNumberFormat="1" applyFill="1" applyBorder="1" applyAlignment="1">
      <alignment horizontal="right" vertical="center"/>
    </xf>
    <xf numFmtId="0" fontId="86" fillId="0" borderId="0" xfId="967" applyFill="1" applyBorder="1" applyAlignment="1">
      <alignment horizontal="right" vertical="center"/>
    </xf>
    <xf numFmtId="49" fontId="54" fillId="0" borderId="38" xfId="2" applyFont="1" applyBorder="1">
      <alignment horizontal="right" vertical="center"/>
    </xf>
    <xf numFmtId="166" fontId="9" fillId="3" borderId="0" xfId="8" applyNumberFormat="1" applyFill="1" applyBorder="1" applyAlignment="1">
      <alignment horizontal="right" vertical="center"/>
    </xf>
    <xf numFmtId="0" fontId="86" fillId="3" borderId="0" xfId="967" applyFill="1" applyBorder="1" applyAlignment="1">
      <alignment horizontal="right" vertical="center"/>
    </xf>
    <xf numFmtId="0" fontId="8" fillId="0" borderId="37" xfId="3" applyBorder="1" applyAlignment="1">
      <alignment vertical="center"/>
    </xf>
    <xf numFmtId="0" fontId="8" fillId="0" borderId="5" xfId="3" applyBorder="1" applyAlignment="1">
      <alignment vertical="center"/>
    </xf>
    <xf numFmtId="0" fontId="8" fillId="6" borderId="5" xfId="3" applyFill="1" applyBorder="1" applyAlignment="1">
      <alignment horizontal="right" vertical="center"/>
    </xf>
    <xf numFmtId="0" fontId="8" fillId="0" borderId="2" xfId="3" applyAlignment="1">
      <alignment horizontal="left" vertical="center"/>
    </xf>
    <xf numFmtId="164" fontId="8" fillId="13" borderId="69" xfId="968" applyNumberFormat="1" applyFill="1" applyAlignment="1">
      <alignment horizontal="right" vertical="center"/>
    </xf>
    <xf numFmtId="164" fontId="8" fillId="3" borderId="69" xfId="968" applyNumberFormat="1" applyFill="1" applyAlignment="1">
      <alignment horizontal="left" vertical="center"/>
    </xf>
    <xf numFmtId="164" fontId="8" fillId="6" borderId="69" xfId="968" applyNumberFormat="1" applyFill="1" applyAlignment="1">
      <alignment vertical="center"/>
    </xf>
    <xf numFmtId="164" fontId="8" fillId="6" borderId="69" xfId="968" applyNumberFormat="1" applyFill="1" applyAlignment="1">
      <alignment horizontal="right" vertical="center"/>
    </xf>
    <xf numFmtId="0" fontId="83" fillId="6" borderId="66" xfId="2" applyNumberFormat="1" applyFill="1">
      <alignment horizontal="right" vertical="center"/>
    </xf>
    <xf numFmtId="49" fontId="86" fillId="6" borderId="69" xfId="9" applyNumberFormat="1" applyFill="1" applyAlignment="1">
      <alignment vertical="center"/>
    </xf>
    <xf numFmtId="167" fontId="86" fillId="13" borderId="69" xfId="9" applyNumberFormat="1" applyFill="1" applyAlignment="1">
      <alignment horizontal="right" vertical="center"/>
    </xf>
    <xf numFmtId="167" fontId="86" fillId="6" borderId="69" xfId="9" applyNumberFormat="1" applyFill="1" applyAlignment="1">
      <alignment horizontal="right" vertical="center"/>
    </xf>
    <xf numFmtId="167" fontId="9" fillId="0" borderId="3" xfId="952" applyNumberFormat="1" applyFont="1" applyBorder="1" applyAlignment="1">
      <alignment horizontal="right" vertical="center"/>
    </xf>
    <xf numFmtId="167" fontId="8" fillId="0" borderId="3" xfId="952" applyNumberFormat="1" applyFont="1" applyBorder="1" applyAlignment="1">
      <alignment horizontal="right" vertical="center"/>
    </xf>
    <xf numFmtId="0" fontId="8" fillId="18" borderId="3" xfId="5" applyNumberFormat="1" applyFont="1" applyFill="1" applyAlignment="1"/>
    <xf numFmtId="49" fontId="6" fillId="0" borderId="0" xfId="972" applyAlignment="1">
      <alignment vertical="center"/>
    </xf>
    <xf numFmtId="0" fontId="45" fillId="0" borderId="55" xfId="961" applyNumberFormat="1" applyFont="1" applyBorder="1">
      <alignment horizontal="right" vertical="center"/>
    </xf>
    <xf numFmtId="164" fontId="63" fillId="0" borderId="0" xfId="978" applyNumberFormat="1" applyFill="1" applyBorder="1" applyAlignment="1">
      <alignment vertical="center"/>
    </xf>
    <xf numFmtId="164" fontId="63" fillId="0" borderId="0" xfId="978" applyNumberFormat="1" applyFill="1" applyBorder="1" applyAlignment="1">
      <alignment horizontal="right" vertical="center"/>
    </xf>
    <xf numFmtId="0" fontId="98" fillId="6" borderId="79" xfId="978" applyNumberFormat="1" applyFont="1" applyFill="1" applyBorder="1" applyAlignment="1">
      <alignment vertical="center"/>
    </xf>
    <xf numFmtId="3" fontId="98" fillId="13" borderId="79" xfId="978" applyNumberFormat="1" applyFont="1" applyFill="1" applyBorder="1" applyAlignment="1">
      <alignment vertical="center"/>
    </xf>
    <xf numFmtId="164" fontId="91" fillId="6" borderId="79" xfId="978" applyNumberFormat="1" applyFont="1" applyFill="1" applyBorder="1" applyAlignment="1">
      <alignment horizontal="right" vertical="center"/>
    </xf>
    <xf numFmtId="3" fontId="98" fillId="12" borderId="79" xfId="978" applyNumberFormat="1" applyFont="1" applyFill="1" applyBorder="1" applyAlignment="1">
      <alignment vertical="center"/>
    </xf>
    <xf numFmtId="164" fontId="91" fillId="6" borderId="79" xfId="978" applyNumberFormat="1" applyFont="1" applyFill="1" applyBorder="1" applyAlignment="1">
      <alignment vertical="center"/>
    </xf>
    <xf numFmtId="164" fontId="91" fillId="13" borderId="79" xfId="978" applyNumberFormat="1" applyFont="1" applyFill="1" applyBorder="1" applyAlignment="1">
      <alignment vertical="center"/>
    </xf>
    <xf numFmtId="164" fontId="91" fillId="6" borderId="78" xfId="978" applyNumberFormat="1" applyFont="1" applyFill="1" applyBorder="1" applyAlignment="1">
      <alignment vertical="center"/>
    </xf>
    <xf numFmtId="164" fontId="91" fillId="12" borderId="78" xfId="978" applyNumberFormat="1" applyFont="1" applyFill="1" applyBorder="1" applyAlignment="1">
      <alignment vertical="center"/>
    </xf>
    <xf numFmtId="164" fontId="91" fillId="6" borderId="78" xfId="978" applyNumberFormat="1" applyFont="1" applyFill="1" applyBorder="1" applyAlignment="1">
      <alignment horizontal="right" vertical="center"/>
    </xf>
    <xf numFmtId="49" fontId="30" fillId="0" borderId="66" xfId="2" applyFont="1" applyAlignment="1">
      <alignment horizontal="left" vertical="center"/>
    </xf>
    <xf numFmtId="1" fontId="8" fillId="11" borderId="56" xfId="4" applyNumberFormat="1" applyFont="1" applyFill="1" applyBorder="1">
      <alignment horizontal="right" vertical="center"/>
    </xf>
    <xf numFmtId="164" fontId="8" fillId="0" borderId="79" xfId="706" applyFill="1" applyBorder="1" applyAlignment="1">
      <alignment horizontal="right" vertical="center"/>
    </xf>
    <xf numFmtId="164" fontId="8" fillId="12" borderId="79" xfId="706" applyFill="1" applyBorder="1" applyAlignment="1">
      <alignment vertical="center"/>
    </xf>
    <xf numFmtId="49" fontId="90" fillId="3" borderId="79" xfId="975" applyFont="1" applyFill="1" applyBorder="1" applyAlignment="1">
      <alignment horizontal="left" vertical="center"/>
    </xf>
    <xf numFmtId="3" fontId="90" fillId="12" borderId="79" xfId="975" applyNumberFormat="1" applyFont="1" applyFill="1" applyBorder="1">
      <alignment horizontal="right" vertical="center"/>
    </xf>
    <xf numFmtId="3" fontId="90" fillId="3" borderId="79" xfId="975" applyNumberFormat="1" applyFont="1" applyFill="1" applyBorder="1">
      <alignment horizontal="right" vertical="center"/>
    </xf>
    <xf numFmtId="3" fontId="8" fillId="11" borderId="56" xfId="4" applyNumberFormat="1" applyFont="1" applyFill="1" applyBorder="1">
      <alignment horizontal="right" vertical="center"/>
    </xf>
    <xf numFmtId="164" fontId="9" fillId="3" borderId="81" xfId="5" quotePrefix="1" applyNumberFormat="1" applyBorder="1" applyAlignment="1">
      <alignment horizontal="right" vertical="center"/>
    </xf>
    <xf numFmtId="164" fontId="9" fillId="3" borderId="81" xfId="8" quotePrefix="1" applyNumberFormat="1" applyFill="1" applyBorder="1" applyAlignment="1">
      <alignment horizontal="right" vertical="center"/>
    </xf>
    <xf numFmtId="49" fontId="90" fillId="0" borderId="79" xfId="975" applyFont="1" applyBorder="1" applyAlignment="1">
      <alignment horizontal="left" vertical="center"/>
    </xf>
    <xf numFmtId="3" fontId="90" fillId="0" borderId="79" xfId="975" applyNumberFormat="1" applyFont="1" applyBorder="1">
      <alignment horizontal="right" vertical="center"/>
    </xf>
    <xf numFmtId="49" fontId="30" fillId="0" borderId="55" xfId="961" applyFont="1" applyBorder="1" applyAlignment="1">
      <alignment horizontal="left" vertical="center"/>
    </xf>
    <xf numFmtId="3" fontId="9" fillId="11" borderId="3" xfId="4" applyNumberFormat="1" applyFill="1" applyBorder="1">
      <alignment horizontal="right" vertical="center"/>
    </xf>
    <xf numFmtId="3" fontId="9" fillId="11" borderId="28" xfId="4" applyNumberFormat="1" applyFill="1" applyBorder="1">
      <alignment horizontal="right" vertical="center"/>
    </xf>
    <xf numFmtId="49" fontId="9" fillId="3" borderId="81" xfId="5" applyNumberFormat="1" applyBorder="1" applyAlignment="1">
      <alignment vertical="center"/>
    </xf>
    <xf numFmtId="3" fontId="9" fillId="11" borderId="81" xfId="4" applyNumberFormat="1" applyFill="1" applyBorder="1">
      <alignment horizontal="right" vertical="center"/>
    </xf>
    <xf numFmtId="49" fontId="91" fillId="3" borderId="79" xfId="962" applyNumberFormat="1" applyFill="1" applyAlignment="1">
      <alignment horizontal="left" vertical="center"/>
    </xf>
    <xf numFmtId="168" fontId="9" fillId="3" borderId="3" xfId="8" applyNumberFormat="1" applyFill="1" applyAlignment="1">
      <alignment horizontal="right" vertical="center"/>
    </xf>
    <xf numFmtId="49" fontId="8" fillId="3" borderId="79" xfId="962" applyNumberFormat="1" applyFont="1" applyFill="1" applyAlignment="1">
      <alignment vertical="center"/>
    </xf>
    <xf numFmtId="164" fontId="8" fillId="3" borderId="79" xfId="962" applyNumberFormat="1" applyFont="1" applyFill="1" applyAlignment="1">
      <alignment horizontal="right" vertical="center"/>
    </xf>
    <xf numFmtId="164" fontId="8" fillId="12" borderId="79" xfId="962" applyNumberFormat="1" applyFont="1" applyFill="1" applyAlignment="1">
      <alignment horizontal="right" vertical="center"/>
    </xf>
    <xf numFmtId="49" fontId="91" fillId="3" borderId="79" xfId="962" applyNumberFormat="1" applyFill="1" applyAlignment="1">
      <alignment vertical="center"/>
    </xf>
    <xf numFmtId="174" fontId="9" fillId="0" borderId="3" xfId="8" applyNumberFormat="1" applyFill="1" applyAlignment="1">
      <alignment horizontal="right" vertical="center"/>
    </xf>
    <xf numFmtId="0" fontId="122" fillId="3" borderId="3" xfId="5" applyNumberFormat="1" applyFont="1" applyAlignment="1">
      <alignment vertical="center"/>
    </xf>
    <xf numFmtId="0" fontId="122" fillId="3" borderId="71" xfId="5" applyNumberFormat="1" applyFont="1" applyBorder="1" applyAlignment="1">
      <alignment vertical="center"/>
    </xf>
    <xf numFmtId="2" fontId="9" fillId="0" borderId="3" xfId="8" applyNumberFormat="1" applyFill="1" applyAlignment="1">
      <alignment horizontal="right" vertical="center"/>
    </xf>
    <xf numFmtId="173" fontId="9" fillId="0" borderId="28" xfId="8" applyNumberFormat="1" applyFill="1" applyBorder="1" applyAlignment="1">
      <alignment horizontal="right" vertical="center"/>
    </xf>
    <xf numFmtId="2" fontId="86" fillId="0" borderId="69" xfId="967" applyNumberFormat="1" applyFill="1" applyAlignment="1">
      <alignment horizontal="right" vertical="center"/>
    </xf>
    <xf numFmtId="2" fontId="9" fillId="3" borderId="3" xfId="5" applyNumberFormat="1" applyAlignment="1">
      <alignment vertical="center"/>
    </xf>
    <xf numFmtId="2" fontId="86" fillId="3" borderId="69" xfId="967" applyNumberFormat="1" applyFill="1" applyAlignment="1">
      <alignment vertical="center"/>
    </xf>
    <xf numFmtId="168" fontId="9" fillId="3" borderId="3" xfId="5" applyNumberFormat="1" applyAlignment="1">
      <alignment vertical="center"/>
    </xf>
    <xf numFmtId="168" fontId="9" fillId="0" borderId="28" xfId="8" applyNumberFormat="1" applyFill="1" applyBorder="1" applyAlignment="1">
      <alignment horizontal="right" vertical="center"/>
    </xf>
    <xf numFmtId="168" fontId="9" fillId="3" borderId="28" xfId="5" applyNumberFormat="1" applyBorder="1" applyAlignment="1">
      <alignment vertical="center"/>
    </xf>
    <xf numFmtId="168" fontId="14" fillId="0" borderId="5" xfId="7" applyNumberFormat="1" applyBorder="1" applyAlignment="1">
      <alignment vertical="center"/>
    </xf>
    <xf numFmtId="168" fontId="8" fillId="3" borderId="0" xfId="5" applyNumberFormat="1" applyFont="1" applyBorder="1" applyAlignment="1">
      <alignment vertical="center"/>
    </xf>
    <xf numFmtId="168" fontId="86" fillId="3" borderId="69" xfId="967" applyNumberFormat="1" applyFill="1" applyAlignment="1">
      <alignment vertical="center"/>
    </xf>
    <xf numFmtId="49" fontId="14" fillId="0" borderId="111" xfId="7" applyNumberFormat="1" applyBorder="1" applyAlignment="1">
      <alignment vertical="center"/>
    </xf>
    <xf numFmtId="0" fontId="14" fillId="0" borderId="112" xfId="7" applyBorder="1" applyAlignment="1">
      <alignment vertical="center"/>
    </xf>
    <xf numFmtId="49" fontId="14" fillId="0" borderId="111" xfId="7" applyNumberFormat="1" applyBorder="1" applyAlignment="1">
      <alignment horizontal="right" vertical="center"/>
    </xf>
    <xf numFmtId="49" fontId="30" fillId="0" borderId="5" xfId="2" applyFont="1" applyBorder="1" applyAlignment="1">
      <alignment horizontal="left" vertical="center"/>
    </xf>
    <xf numFmtId="0" fontId="9" fillId="3" borderId="3" xfId="5" applyNumberFormat="1" applyAlignment="1">
      <alignment horizontal="left" vertical="center" indent="1"/>
    </xf>
    <xf numFmtId="0" fontId="8" fillId="6" borderId="66" xfId="967" applyFont="1" applyFill="1" applyBorder="1" applyAlignment="1">
      <alignment vertical="center"/>
    </xf>
    <xf numFmtId="164" fontId="8" fillId="13" borderId="66" xfId="967" applyNumberFormat="1" applyFont="1" applyFill="1" applyBorder="1" applyAlignment="1">
      <alignment horizontal="right" vertical="center"/>
    </xf>
    <xf numFmtId="164" fontId="9" fillId="13" borderId="22" xfId="8" applyNumberFormat="1" applyFill="1" applyBorder="1" applyAlignment="1">
      <alignment horizontal="right" vertical="center"/>
    </xf>
    <xf numFmtId="0" fontId="9" fillId="3" borderId="113" xfId="5" applyNumberFormat="1" applyBorder="1" applyAlignment="1">
      <alignment vertical="center"/>
    </xf>
    <xf numFmtId="164" fontId="9" fillId="13" borderId="113" xfId="8" applyNumberFormat="1" applyFill="1" applyBorder="1" applyAlignment="1">
      <alignment horizontal="right" vertical="center"/>
    </xf>
    <xf numFmtId="0" fontId="8" fillId="6" borderId="17" xfId="944" applyNumberFormat="1" applyFill="1" applyBorder="1" applyAlignment="1">
      <alignment horizontal="left" vertical="center" indent="1"/>
    </xf>
    <xf numFmtId="0" fontId="8" fillId="6" borderId="23" xfId="944" applyNumberFormat="1" applyFill="1" applyBorder="1" applyAlignment="1">
      <alignment horizontal="left" vertical="center" indent="1"/>
    </xf>
    <xf numFmtId="0" fontId="8" fillId="3" borderId="34" xfId="5" applyNumberFormat="1" applyFont="1" applyBorder="1" applyAlignment="1">
      <alignment horizontal="left" vertical="center"/>
    </xf>
    <xf numFmtId="164" fontId="8" fillId="13" borderId="34" xfId="8" applyNumberFormat="1" applyFont="1" applyFill="1" applyBorder="1" applyAlignment="1">
      <alignment horizontal="right" vertical="center"/>
    </xf>
    <xf numFmtId="164" fontId="8" fillId="0" borderId="34" xfId="5" applyNumberFormat="1" applyFont="1" applyFill="1" applyBorder="1" applyAlignment="1">
      <alignment horizontal="right" vertical="center"/>
    </xf>
    <xf numFmtId="164" fontId="115" fillId="3" borderId="114" xfId="968" applyNumberFormat="1" applyFont="1" applyFill="1" applyBorder="1" applyAlignment="1">
      <alignment vertical="center"/>
    </xf>
    <xf numFmtId="167" fontId="8" fillId="13" borderId="114" xfId="968" applyNumberFormat="1" applyFill="1" applyBorder="1" applyAlignment="1">
      <alignment horizontal="right" vertical="center"/>
    </xf>
    <xf numFmtId="167" fontId="8" fillId="3" borderId="114" xfId="968" applyNumberFormat="1" applyFill="1" applyBorder="1" applyAlignment="1">
      <alignment horizontal="right" vertical="center"/>
    </xf>
    <xf numFmtId="0" fontId="8" fillId="3" borderId="115" xfId="5" applyNumberFormat="1" applyFont="1" applyBorder="1" applyAlignment="1">
      <alignment vertical="center"/>
    </xf>
    <xf numFmtId="164" fontId="8" fillId="13" borderId="115" xfId="5" applyNumberFormat="1" applyFont="1" applyFill="1" applyBorder="1" applyAlignment="1">
      <alignment horizontal="right" vertical="center"/>
    </xf>
    <xf numFmtId="164" fontId="8" fillId="0" borderId="115" xfId="5" applyNumberFormat="1" applyFont="1" applyFill="1" applyBorder="1" applyAlignment="1">
      <alignment horizontal="right" vertical="center"/>
    </xf>
    <xf numFmtId="0" fontId="9" fillId="3" borderId="115" xfId="8" applyNumberFormat="1" applyFill="1" applyBorder="1" applyAlignment="1">
      <alignment horizontal="right" vertical="center"/>
    </xf>
    <xf numFmtId="0" fontId="8" fillId="3" borderId="116" xfId="5" applyNumberFormat="1" applyFont="1" applyBorder="1" applyAlignment="1">
      <alignment vertical="center"/>
    </xf>
    <xf numFmtId="164" fontId="8" fillId="13" borderId="116" xfId="5" applyNumberFormat="1" applyFont="1" applyFill="1" applyBorder="1" applyAlignment="1">
      <alignment vertical="center"/>
    </xf>
    <xf numFmtId="164" fontId="8" fillId="0" borderId="116" xfId="5" applyNumberFormat="1" applyFont="1" applyFill="1" applyBorder="1" applyAlignment="1">
      <alignment vertical="center"/>
    </xf>
    <xf numFmtId="0" fontId="9" fillId="3" borderId="116" xfId="8" applyNumberFormat="1" applyFill="1" applyBorder="1" applyAlignment="1">
      <alignment vertical="center"/>
    </xf>
    <xf numFmtId="49" fontId="46" fillId="0" borderId="116" xfId="2" applyFont="1" applyBorder="1" applyAlignment="1">
      <alignment horizontal="left" vertical="center"/>
    </xf>
    <xf numFmtId="0" fontId="83" fillId="0" borderId="116" xfId="2" applyNumberFormat="1" applyBorder="1">
      <alignment horizontal="right" vertical="center"/>
    </xf>
    <xf numFmtId="0" fontId="54" fillId="0" borderId="116" xfId="2" applyNumberFormat="1" applyFont="1" applyBorder="1">
      <alignment horizontal="right" vertical="center"/>
    </xf>
    <xf numFmtId="0" fontId="8" fillId="3" borderId="115" xfId="5" applyNumberFormat="1" applyFont="1" applyBorder="1" applyAlignment="1">
      <alignment horizontal="left" vertical="center"/>
    </xf>
    <xf numFmtId="164" fontId="8" fillId="3" borderId="115" xfId="5" applyNumberFormat="1" applyFont="1" applyBorder="1" applyAlignment="1">
      <alignment horizontal="right" vertical="center"/>
    </xf>
    <xf numFmtId="164" fontId="9" fillId="3" borderId="22" xfId="5" applyNumberFormat="1" applyBorder="1" applyAlignment="1">
      <alignment vertical="center"/>
    </xf>
    <xf numFmtId="164" fontId="9" fillId="0" borderId="22" xfId="5" applyNumberFormat="1" applyFill="1" applyBorder="1" applyAlignment="1">
      <alignment horizontal="right" vertical="center"/>
    </xf>
    <xf numFmtId="164" fontId="9" fillId="6" borderId="22" xfId="8" applyNumberFormat="1" applyFill="1" applyBorder="1" applyAlignment="1">
      <alignment horizontal="right" vertical="center"/>
    </xf>
    <xf numFmtId="0" fontId="8" fillId="3" borderId="117" xfId="5" applyNumberFormat="1" applyFont="1" applyBorder="1" applyAlignment="1">
      <alignment vertical="center"/>
    </xf>
    <xf numFmtId="164" fontId="8" fillId="13" borderId="117" xfId="5" applyNumberFormat="1" applyFont="1" applyFill="1" applyBorder="1" applyAlignment="1">
      <alignment horizontal="right" vertical="center"/>
    </xf>
    <xf numFmtId="164" fontId="8" fillId="0" borderId="117" xfId="5" applyNumberFormat="1" applyFont="1" applyFill="1" applyBorder="1" applyAlignment="1">
      <alignment horizontal="right" vertical="center"/>
    </xf>
    <xf numFmtId="164" fontId="9" fillId="3" borderId="117" xfId="8" applyNumberFormat="1" applyFill="1" applyBorder="1" applyAlignment="1">
      <alignment horizontal="right" vertical="center"/>
    </xf>
    <xf numFmtId="0" fontId="6" fillId="3" borderId="0" xfId="972" applyNumberFormat="1" applyFill="1" applyAlignment="1">
      <alignment vertical="center"/>
    </xf>
    <xf numFmtId="164" fontId="63" fillId="3" borderId="0" xfId="978" applyNumberFormat="1" applyFill="1" applyBorder="1" applyAlignment="1">
      <alignment horizontal="right" vertical="center"/>
    </xf>
    <xf numFmtId="49" fontId="54" fillId="3" borderId="78" xfId="961" applyFont="1" applyFill="1" applyBorder="1" applyAlignment="1">
      <alignment vertical="center"/>
    </xf>
    <xf numFmtId="49" fontId="54" fillId="3" borderId="78" xfId="961" applyFont="1" applyFill="1" applyBorder="1" applyAlignment="1">
      <alignment horizontal="right" vertical="center" wrapText="1"/>
    </xf>
    <xf numFmtId="49" fontId="8" fillId="3" borderId="79" xfId="978" applyFont="1" applyFill="1" applyBorder="1" applyAlignment="1">
      <alignment horizontal="left" vertical="center"/>
    </xf>
    <xf numFmtId="164" fontId="8" fillId="3" borderId="79" xfId="978" applyNumberFormat="1" applyFont="1" applyFill="1" applyBorder="1" applyAlignment="1">
      <alignment horizontal="right" vertical="center"/>
    </xf>
    <xf numFmtId="164" fontId="8" fillId="12" borderId="79" xfId="978" applyNumberFormat="1" applyFont="1" applyFill="1" applyBorder="1" applyAlignment="1">
      <alignment horizontal="right" vertical="center"/>
    </xf>
    <xf numFmtId="49" fontId="66" fillId="3" borderId="79" xfId="961" applyFont="1" applyFill="1" applyBorder="1" applyAlignment="1">
      <alignment vertical="center" wrapText="1"/>
    </xf>
    <xf numFmtId="0" fontId="8" fillId="3" borderId="79" xfId="978" applyNumberFormat="1" applyFont="1" applyFill="1" applyBorder="1" applyAlignment="1">
      <alignment vertical="center"/>
    </xf>
    <xf numFmtId="49" fontId="91" fillId="3" borderId="79" xfId="978" applyFont="1" applyFill="1" applyBorder="1" applyAlignment="1">
      <alignment horizontal="left" vertical="center"/>
    </xf>
    <xf numFmtId="164" fontId="91" fillId="3" borderId="79" xfId="978" applyNumberFormat="1" applyFont="1" applyFill="1" applyBorder="1" applyAlignment="1">
      <alignment horizontal="right" vertical="center"/>
    </xf>
    <xf numFmtId="164" fontId="91" fillId="12" borderId="79" xfId="978" applyNumberFormat="1" applyFont="1" applyFill="1" applyBorder="1" applyAlignment="1">
      <alignment horizontal="right" vertical="center"/>
    </xf>
    <xf numFmtId="0" fontId="91" fillId="3" borderId="79" xfId="978" applyNumberFormat="1" applyFont="1" applyFill="1" applyBorder="1" applyAlignment="1">
      <alignment vertical="center"/>
    </xf>
    <xf numFmtId="164" fontId="9" fillId="0" borderId="39" xfId="8" applyNumberFormat="1" applyFill="1" applyBorder="1" applyAlignment="1">
      <alignment horizontal="right" vertical="center"/>
    </xf>
    <xf numFmtId="164" fontId="9" fillId="0" borderId="15" xfId="8" applyNumberFormat="1" applyFill="1" applyBorder="1" applyAlignment="1">
      <alignment horizontal="right" vertical="center"/>
    </xf>
    <xf numFmtId="164" fontId="9" fillId="0" borderId="57" xfId="8" applyNumberFormat="1" applyFill="1" applyBorder="1" applyAlignment="1">
      <alignment horizontal="right" vertical="center"/>
    </xf>
    <xf numFmtId="49" fontId="45" fillId="0" borderId="78" xfId="961" applyFont="1" applyBorder="1" applyAlignment="1">
      <alignment horizontal="right" vertical="center" wrapText="1"/>
    </xf>
    <xf numFmtId="164" fontId="9" fillId="0" borderId="81" xfId="8" applyNumberFormat="1" applyFill="1" applyBorder="1" applyAlignment="1">
      <alignment horizontal="right" vertical="center"/>
    </xf>
    <xf numFmtId="164" fontId="9" fillId="0" borderId="118" xfId="8" applyNumberFormat="1" applyFill="1" applyBorder="1" applyAlignment="1">
      <alignment horizontal="right" vertical="center"/>
    </xf>
    <xf numFmtId="0" fontId="91" fillId="17" borderId="79" xfId="978" applyNumberFormat="1" applyFont="1" applyFill="1" applyBorder="1" applyAlignment="1">
      <alignment vertical="center"/>
    </xf>
    <xf numFmtId="164" fontId="91" fillId="0" borderId="79" xfId="978" applyNumberFormat="1" applyFont="1" applyFill="1" applyBorder="1" applyAlignment="1">
      <alignment horizontal="right" vertical="center"/>
    </xf>
    <xf numFmtId="164" fontId="91" fillId="17" borderId="89" xfId="978" applyNumberFormat="1" applyFont="1" applyFill="1" applyBorder="1" applyAlignment="1">
      <alignment horizontal="right" vertical="center"/>
    </xf>
    <xf numFmtId="164" fontId="91" fillId="17" borderId="79" xfId="978" applyNumberFormat="1" applyFont="1" applyFill="1" applyBorder="1" applyAlignment="1">
      <alignment horizontal="right" vertical="center"/>
    </xf>
    <xf numFmtId="164" fontId="91" fillId="14" borderId="79" xfId="978" applyNumberFormat="1" applyFont="1" applyFill="1" applyBorder="1" applyAlignment="1">
      <alignment horizontal="right" vertical="center"/>
    </xf>
    <xf numFmtId="49" fontId="45" fillId="0" borderId="3" xfId="961" applyFont="1" applyBorder="1" applyAlignment="1">
      <alignment horizontal="right" vertical="center" wrapText="1"/>
    </xf>
    <xf numFmtId="166" fontId="9" fillId="0" borderId="28" xfId="8" applyNumberFormat="1" applyFill="1" applyBorder="1" applyAlignment="1">
      <alignment horizontal="right" vertical="center"/>
    </xf>
    <xf numFmtId="166" fontId="9" fillId="0" borderId="3" xfId="8" applyNumberFormat="1" applyFill="1" applyAlignment="1">
      <alignment horizontal="right" vertical="center"/>
    </xf>
    <xf numFmtId="169" fontId="8" fillId="0" borderId="3" xfId="706" applyNumberFormat="1" applyFill="1" applyBorder="1" applyAlignment="1">
      <alignment horizontal="right" vertical="center"/>
    </xf>
    <xf numFmtId="166" fontId="63" fillId="6" borderId="0" xfId="978" applyNumberFormat="1" applyFill="1" applyBorder="1" applyAlignment="1">
      <alignment horizontal="right" vertical="center"/>
    </xf>
    <xf numFmtId="169" fontId="8" fillId="0" borderId="79" xfId="706" applyNumberFormat="1" applyFill="1" applyBorder="1" applyAlignment="1">
      <alignment horizontal="right" vertical="center"/>
    </xf>
    <xf numFmtId="166" fontId="8" fillId="0" borderId="79" xfId="706" applyNumberFormat="1" applyFill="1" applyBorder="1" applyAlignment="1">
      <alignment horizontal="right" vertical="center"/>
    </xf>
    <xf numFmtId="0" fontId="91" fillId="14" borderId="79" xfId="978" applyNumberFormat="1" applyFont="1" applyFill="1" applyBorder="1" applyAlignment="1">
      <alignment horizontal="right" vertical="center"/>
    </xf>
    <xf numFmtId="166" fontId="91" fillId="14" borderId="79" xfId="978" applyNumberFormat="1" applyFont="1" applyFill="1" applyBorder="1" applyAlignment="1">
      <alignment horizontal="right" vertical="center"/>
    </xf>
    <xf numFmtId="0" fontId="91" fillId="17" borderId="89" xfId="978" applyNumberFormat="1" applyFont="1" applyFill="1" applyBorder="1" applyAlignment="1">
      <alignment horizontal="right" vertical="center"/>
    </xf>
    <xf numFmtId="0" fontId="91" fillId="17" borderId="79" xfId="978" applyNumberFormat="1" applyFont="1" applyFill="1" applyBorder="1" applyAlignment="1">
      <alignment horizontal="right" vertical="center"/>
    </xf>
    <xf numFmtId="0" fontId="91" fillId="6" borderId="79" xfId="978" applyNumberFormat="1" applyFont="1" applyFill="1" applyBorder="1" applyAlignment="1">
      <alignment horizontal="right" vertical="center"/>
    </xf>
    <xf numFmtId="0" fontId="8" fillId="0" borderId="2" xfId="3" applyNumberFormat="1" applyAlignment="1">
      <alignment horizontal="right" vertical="center"/>
    </xf>
    <xf numFmtId="166" fontId="8" fillId="0" borderId="2" xfId="3" applyNumberFormat="1" applyAlignment="1">
      <alignment horizontal="right" vertical="center"/>
    </xf>
    <xf numFmtId="166" fontId="9" fillId="0" borderId="0" xfId="8" applyNumberFormat="1" applyFill="1" applyBorder="1" applyAlignment="1">
      <alignment horizontal="right" vertical="center"/>
    </xf>
    <xf numFmtId="166" fontId="91" fillId="17" borderId="89" xfId="978" applyNumberFormat="1" applyFont="1" applyFill="1" applyBorder="1" applyAlignment="1">
      <alignment horizontal="right" vertical="center"/>
    </xf>
    <xf numFmtId="49" fontId="31" fillId="0" borderId="81" xfId="961" applyFont="1" applyBorder="1" applyAlignment="1">
      <alignment horizontal="left" vertical="center"/>
    </xf>
    <xf numFmtId="1" fontId="31" fillId="13" borderId="81" xfId="961" applyNumberFormat="1" applyFont="1" applyFill="1" applyBorder="1">
      <alignment horizontal="right" vertical="center"/>
    </xf>
    <xf numFmtId="1" fontId="9" fillId="0" borderId="81" xfId="961" applyNumberFormat="1" applyFont="1" applyBorder="1">
      <alignment horizontal="right" vertical="center"/>
    </xf>
    <xf numFmtId="3" fontId="91" fillId="6" borderId="79" xfId="978" applyNumberFormat="1" applyFont="1" applyFill="1" applyBorder="1" applyAlignment="1">
      <alignment horizontal="right" vertical="center"/>
    </xf>
    <xf numFmtId="49" fontId="9" fillId="0" borderId="3" xfId="5" applyNumberFormat="1" applyFill="1" applyAlignment="1">
      <alignment horizontal="left" vertical="center"/>
    </xf>
    <xf numFmtId="164" fontId="63" fillId="6" borderId="0" xfId="978" applyNumberFormat="1" applyFill="1" applyBorder="1" applyAlignment="1">
      <alignment horizontal="right" vertical="center"/>
    </xf>
    <xf numFmtId="49" fontId="54" fillId="6" borderId="78" xfId="961" applyFont="1" applyFill="1" applyBorder="1" applyAlignment="1">
      <alignment vertical="center"/>
    </xf>
    <xf numFmtId="49" fontId="9" fillId="0" borderId="81" xfId="5" applyNumberFormat="1" applyFill="1" applyBorder="1" applyAlignment="1">
      <alignment horizontal="left" vertical="center"/>
    </xf>
    <xf numFmtId="164" fontId="8" fillId="0" borderId="79" xfId="706" applyFill="1" applyBorder="1" applyAlignment="1">
      <alignment vertical="center"/>
    </xf>
    <xf numFmtId="49" fontId="9" fillId="0" borderId="79" xfId="5" applyNumberFormat="1" applyFill="1" applyBorder="1" applyAlignment="1">
      <alignment horizontal="left" vertical="center"/>
    </xf>
    <xf numFmtId="164" fontId="9" fillId="0" borderId="79" xfId="5" applyNumberFormat="1" applyFill="1" applyBorder="1" applyAlignment="1">
      <alignment horizontal="right" vertical="center"/>
    </xf>
    <xf numFmtId="164" fontId="9" fillId="12" borderId="79" xfId="8" applyNumberFormat="1" applyFill="1" applyBorder="1" applyAlignment="1">
      <alignment horizontal="right" vertical="center"/>
    </xf>
    <xf numFmtId="49" fontId="8" fillId="17" borderId="79" xfId="978" applyNumberFormat="1" applyFont="1" applyFill="1" applyBorder="1" applyAlignment="1">
      <alignment vertical="center"/>
    </xf>
    <xf numFmtId="164" fontId="8" fillId="17" borderId="79" xfId="978" applyNumberFormat="1" applyFont="1" applyFill="1" applyBorder="1" applyAlignment="1">
      <alignment horizontal="right" vertical="center"/>
    </xf>
    <xf numFmtId="164" fontId="8" fillId="14" borderId="79" xfId="978" applyNumberFormat="1" applyFont="1" applyFill="1" applyBorder="1" applyAlignment="1">
      <alignment horizontal="right" vertical="center"/>
    </xf>
    <xf numFmtId="49" fontId="9" fillId="3" borderId="78" xfId="5" applyNumberFormat="1" applyBorder="1" applyAlignment="1">
      <alignment vertical="center"/>
    </xf>
    <xf numFmtId="164" fontId="9" fillId="3" borderId="78" xfId="5" applyNumberFormat="1" applyBorder="1" applyAlignment="1">
      <alignment vertical="center"/>
    </xf>
    <xf numFmtId="164" fontId="9" fillId="12" borderId="78" xfId="8" applyNumberFormat="1" applyFill="1" applyBorder="1" applyAlignment="1">
      <alignment horizontal="right" vertical="center"/>
    </xf>
    <xf numFmtId="49" fontId="9" fillId="3" borderId="79" xfId="5" applyNumberFormat="1" applyBorder="1" applyAlignment="1">
      <alignment horizontal="left" vertical="center"/>
    </xf>
    <xf numFmtId="164" fontId="9" fillId="12" borderId="86" xfId="5" applyNumberFormat="1" applyFill="1" applyBorder="1" applyAlignment="1">
      <alignment horizontal="right" vertical="center"/>
    </xf>
    <xf numFmtId="164" fontId="8" fillId="14" borderId="86" xfId="978" applyNumberFormat="1" applyFont="1" applyFill="1" applyBorder="1" applyAlignment="1">
      <alignment horizontal="right" vertical="center"/>
    </xf>
    <xf numFmtId="49" fontId="91" fillId="17" borderId="79" xfId="978" applyNumberFormat="1" applyFont="1" applyFill="1" applyBorder="1" applyAlignment="1">
      <alignment vertical="center"/>
    </xf>
    <xf numFmtId="164" fontId="91" fillId="14" borderId="86" xfId="978" applyNumberFormat="1" applyFont="1" applyFill="1" applyBorder="1" applyAlignment="1">
      <alignment horizontal="right" vertical="center"/>
    </xf>
    <xf numFmtId="49" fontId="45" fillId="6" borderId="78" xfId="961" applyFont="1" applyFill="1" applyBorder="1" applyAlignment="1">
      <alignment vertical="center"/>
    </xf>
    <xf numFmtId="164" fontId="91" fillId="12" borderId="86" xfId="978" applyNumberFormat="1" applyFont="1" applyFill="1" applyBorder="1" applyAlignment="1">
      <alignment horizontal="right" vertical="center"/>
    </xf>
    <xf numFmtId="164" fontId="64" fillId="17" borderId="0" xfId="978" applyNumberFormat="1" applyFont="1" applyFill="1" applyBorder="1" applyAlignment="1">
      <alignment horizontal="right" vertical="center"/>
    </xf>
    <xf numFmtId="164" fontId="64" fillId="0" borderId="0" xfId="978" applyNumberFormat="1" applyFont="1" applyFill="1" applyBorder="1" applyAlignment="1">
      <alignment horizontal="right" vertical="center"/>
    </xf>
    <xf numFmtId="0" fontId="9" fillId="6" borderId="0" xfId="943" applyFont="1" applyFill="1" applyAlignment="1">
      <alignment vertical="center"/>
    </xf>
    <xf numFmtId="164" fontId="9" fillId="18" borderId="81" xfId="8" applyNumberFormat="1" applyFill="1" applyBorder="1" applyAlignment="1">
      <alignment horizontal="right" vertical="center"/>
    </xf>
    <xf numFmtId="0" fontId="8" fillId="17" borderId="79" xfId="978" applyNumberFormat="1" applyFont="1" applyFill="1" applyBorder="1" applyAlignment="1">
      <alignment vertical="center"/>
    </xf>
    <xf numFmtId="164" fontId="8" fillId="0" borderId="79" xfId="978" applyNumberFormat="1" applyFont="1" applyFill="1" applyBorder="1" applyAlignment="1">
      <alignment horizontal="right" vertical="center"/>
    </xf>
    <xf numFmtId="164" fontId="8" fillId="18" borderId="79" xfId="978" applyNumberFormat="1" applyFont="1" applyFill="1" applyBorder="1" applyAlignment="1">
      <alignment horizontal="right" vertical="center"/>
    </xf>
    <xf numFmtId="164" fontId="62" fillId="6" borderId="79" xfId="961" applyNumberFormat="1" applyFont="1" applyFill="1" applyBorder="1">
      <alignment horizontal="right" vertical="center"/>
    </xf>
    <xf numFmtId="164" fontId="91" fillId="18" borderId="79" xfId="978" applyNumberFormat="1" applyFont="1" applyFill="1" applyBorder="1" applyAlignment="1">
      <alignment horizontal="right" vertical="center"/>
    </xf>
    <xf numFmtId="0" fontId="9" fillId="3" borderId="84" xfId="5" applyNumberFormat="1" applyBorder="1" applyAlignment="1">
      <alignment vertical="center"/>
    </xf>
    <xf numFmtId="164" fontId="9" fillId="0" borderId="84" xfId="5" applyNumberFormat="1" applyFill="1" applyBorder="1" applyAlignment="1">
      <alignment horizontal="right" vertical="center"/>
    </xf>
    <xf numFmtId="164" fontId="9" fillId="3" borderId="84" xfId="5" applyNumberFormat="1" applyBorder="1" applyAlignment="1">
      <alignment horizontal="right" vertical="center"/>
    </xf>
    <xf numFmtId="49" fontId="54" fillId="6" borderId="78" xfId="961" applyNumberFormat="1" applyFont="1" applyFill="1" applyBorder="1" applyAlignment="1">
      <alignment vertical="center"/>
    </xf>
    <xf numFmtId="164" fontId="91" fillId="3" borderId="78" xfId="706" applyFont="1" applyFill="1" applyBorder="1" applyAlignment="1">
      <alignment vertical="center"/>
    </xf>
    <xf numFmtId="164" fontId="91" fillId="3" borderId="78" xfId="706" applyFont="1" applyFill="1" applyBorder="1" applyAlignment="1">
      <alignment horizontal="right" vertical="center"/>
    </xf>
    <xf numFmtId="164" fontId="91" fillId="12" borderId="78" xfId="706" applyFont="1" applyFill="1" applyBorder="1" applyAlignment="1">
      <alignment horizontal="right" vertical="center"/>
    </xf>
    <xf numFmtId="0" fontId="6" fillId="6" borderId="0" xfId="972" applyNumberFormat="1" applyFill="1" applyAlignment="1">
      <alignment vertical="center" wrapText="1"/>
    </xf>
    <xf numFmtId="164" fontId="8" fillId="0" borderId="34" xfId="706" applyFill="1" applyBorder="1" applyAlignment="1">
      <alignment horizontal="right" vertical="center"/>
    </xf>
    <xf numFmtId="0" fontId="63" fillId="17" borderId="0" xfId="978" applyNumberFormat="1" applyFill="1" applyBorder="1" applyAlignment="1">
      <alignment vertical="center"/>
    </xf>
    <xf numFmtId="164" fontId="63" fillId="17" borderId="0" xfId="978" applyNumberFormat="1" applyFill="1" applyBorder="1" applyAlignment="1">
      <alignment horizontal="right" vertical="center"/>
    </xf>
    <xf numFmtId="164" fontId="9" fillId="18" borderId="84" xfId="8" applyNumberFormat="1" applyFill="1" applyBorder="1" applyAlignment="1">
      <alignment horizontal="right" vertical="center"/>
    </xf>
    <xf numFmtId="164" fontId="66" fillId="6" borderId="79" xfId="961" applyNumberFormat="1" applyFont="1" applyFill="1" applyBorder="1" applyAlignment="1">
      <alignment horizontal="left" vertical="center"/>
    </xf>
    <xf numFmtId="164" fontId="9" fillId="18" borderId="84" xfId="5" applyNumberFormat="1" applyFill="1" applyBorder="1" applyAlignment="1">
      <alignment horizontal="right" vertical="center"/>
    </xf>
    <xf numFmtId="0" fontId="91" fillId="17" borderId="79" xfId="978" applyNumberFormat="1" applyFont="1" applyFill="1" applyBorder="1" applyAlignment="1">
      <alignment vertical="center" wrapText="1"/>
    </xf>
    <xf numFmtId="0" fontId="63" fillId="6" borderId="0" xfId="978" applyNumberFormat="1" applyFill="1" applyBorder="1" applyAlignment="1">
      <alignment vertical="center"/>
    </xf>
    <xf numFmtId="49" fontId="46" fillId="6" borderId="78" xfId="961" applyFont="1" applyFill="1" applyBorder="1" applyAlignment="1">
      <alignment horizontal="left" vertical="center"/>
    </xf>
    <xf numFmtId="164" fontId="9" fillId="18" borderId="81" xfId="5" applyNumberFormat="1" applyFill="1" applyBorder="1" applyAlignment="1">
      <alignment horizontal="right" vertical="center"/>
    </xf>
    <xf numFmtId="164" fontId="9" fillId="6" borderId="81" xfId="5" applyNumberFormat="1" applyFill="1" applyBorder="1" applyAlignment="1">
      <alignment horizontal="right" vertical="center"/>
    </xf>
    <xf numFmtId="164" fontId="91" fillId="19" borderId="79" xfId="978" applyNumberFormat="1" applyFont="1" applyFill="1" applyBorder="1" applyAlignment="1">
      <alignment horizontal="right" vertical="center"/>
    </xf>
    <xf numFmtId="164" fontId="9" fillId="15" borderId="81" xfId="5" applyNumberFormat="1" applyFill="1" applyBorder="1" applyAlignment="1">
      <alignment horizontal="right" vertical="center"/>
    </xf>
    <xf numFmtId="164" fontId="91" fillId="15" borderId="79" xfId="978" applyNumberFormat="1" applyFont="1" applyFill="1" applyBorder="1" applyAlignment="1">
      <alignment horizontal="right" vertical="center"/>
    </xf>
    <xf numFmtId="0" fontId="9" fillId="0" borderId="78" xfId="3" applyNumberFormat="1" applyFont="1" applyBorder="1" applyAlignment="1">
      <alignment horizontal="left" vertical="center"/>
    </xf>
    <xf numFmtId="168" fontId="9" fillId="13" borderId="78" xfId="3" applyNumberFormat="1" applyFont="1" applyFill="1" applyBorder="1" applyAlignment="1">
      <alignment horizontal="right" vertical="center"/>
    </xf>
    <xf numFmtId="168" fontId="9" fillId="12" borderId="28" xfId="5" applyNumberFormat="1" applyFill="1" applyBorder="1" applyAlignment="1">
      <alignment horizontal="right" vertical="center"/>
    </xf>
    <xf numFmtId="168" fontId="9" fillId="3" borderId="28" xfId="5" applyNumberFormat="1" applyBorder="1" applyAlignment="1">
      <alignment horizontal="right" vertical="center"/>
    </xf>
    <xf numFmtId="49" fontId="9" fillId="3" borderId="0" xfId="962" applyFont="1" applyFill="1" applyBorder="1" applyAlignment="1">
      <alignment horizontal="left" vertical="center"/>
    </xf>
    <xf numFmtId="0" fontId="0" fillId="0" borderId="0" xfId="0" applyAlignment="1">
      <alignment vertical="center"/>
    </xf>
    <xf numFmtId="49" fontId="54" fillId="0" borderId="78" xfId="961" applyNumberFormat="1" applyFont="1" applyBorder="1" applyAlignment="1">
      <alignment vertical="center"/>
    </xf>
    <xf numFmtId="0" fontId="8" fillId="0" borderId="79" xfId="3" applyBorder="1" applyAlignment="1">
      <alignment vertical="center"/>
    </xf>
    <xf numFmtId="49" fontId="54" fillId="0" borderId="78" xfId="961" applyNumberFormat="1" applyFont="1" applyBorder="1" applyAlignment="1">
      <alignment horizontal="right" vertical="center" wrapText="1"/>
    </xf>
    <xf numFmtId="49" fontId="54" fillId="0" borderId="78" xfId="961" applyNumberFormat="1" applyFont="1" applyBorder="1">
      <alignment horizontal="right" vertical="center"/>
    </xf>
    <xf numFmtId="49" fontId="54" fillId="6" borderId="0" xfId="961" applyNumberFormat="1" applyFont="1" applyFill="1" applyBorder="1">
      <alignment horizontal="right" vertical="center"/>
    </xf>
    <xf numFmtId="49" fontId="91" fillId="3" borderId="79" xfId="978" applyNumberFormat="1" applyFont="1" applyFill="1" applyBorder="1" applyAlignment="1">
      <alignment horizontal="left" vertical="center"/>
    </xf>
    <xf numFmtId="164" fontId="8" fillId="12" borderId="79" xfId="5" applyNumberFormat="1" applyFont="1" applyFill="1" applyBorder="1" applyAlignment="1">
      <alignment horizontal="right" vertical="center"/>
    </xf>
    <xf numFmtId="0" fontId="8" fillId="0" borderId="79" xfId="706" applyNumberFormat="1" applyFill="1" applyBorder="1" applyAlignment="1">
      <alignment horizontal="left" vertical="center"/>
    </xf>
    <xf numFmtId="164" fontId="90" fillId="0" borderId="79" xfId="962" applyNumberFormat="1" applyFont="1" applyFill="1" applyAlignment="1">
      <alignment horizontal="right" vertical="center"/>
    </xf>
    <xf numFmtId="164" fontId="90" fillId="0" borderId="79" xfId="978" applyNumberFormat="1" applyFont="1" applyFill="1" applyBorder="1" applyAlignment="1">
      <alignment horizontal="right" vertical="center"/>
    </xf>
    <xf numFmtId="164" fontId="90" fillId="0" borderId="78" xfId="978" applyNumberFormat="1" applyFont="1" applyFill="1" applyBorder="1" applyAlignment="1">
      <alignment horizontal="right" vertical="center"/>
    </xf>
    <xf numFmtId="49" fontId="9" fillId="3" borderId="78" xfId="5" applyNumberFormat="1" applyBorder="1" applyAlignment="1">
      <alignment horizontal="left" vertical="center"/>
    </xf>
    <xf numFmtId="164" fontId="8" fillId="0" borderId="87" xfId="706" applyFill="1" applyBorder="1" applyAlignment="1">
      <alignment horizontal="right" vertical="center"/>
    </xf>
    <xf numFmtId="0" fontId="8" fillId="6" borderId="79" xfId="3" applyNumberFormat="1" applyFill="1" applyBorder="1" applyAlignment="1">
      <alignment horizontal="left" vertical="center"/>
    </xf>
    <xf numFmtId="164" fontId="45" fillId="6" borderId="78" xfId="961" applyNumberFormat="1" applyFont="1" applyFill="1" applyBorder="1">
      <alignment horizontal="right" vertical="center"/>
    </xf>
    <xf numFmtId="49" fontId="45" fillId="6" borderId="78" xfId="961" applyNumberFormat="1" applyFont="1" applyFill="1" applyBorder="1" applyAlignment="1">
      <alignment horizontal="right" vertical="center" wrapText="1"/>
    </xf>
    <xf numFmtId="49" fontId="45" fillId="6" borderId="78" xfId="961" applyNumberFormat="1" applyFont="1" applyFill="1" applyBorder="1">
      <alignment horizontal="right" vertical="center"/>
    </xf>
    <xf numFmtId="0" fontId="9" fillId="3" borderId="3" xfId="5" applyNumberFormat="1" applyAlignment="1">
      <alignment vertical="distributed" wrapText="1"/>
    </xf>
    <xf numFmtId="0" fontId="9" fillId="3" borderId="15" xfId="5" applyNumberFormat="1" applyBorder="1" applyAlignment="1">
      <alignment vertical="distributed" wrapText="1"/>
    </xf>
    <xf numFmtId="0" fontId="93" fillId="17" borderId="79" xfId="978" applyNumberFormat="1" applyFont="1" applyFill="1" applyBorder="1" applyAlignment="1">
      <alignment vertical="center"/>
    </xf>
    <xf numFmtId="2" fontId="9" fillId="11" borderId="3" xfId="5" applyNumberFormat="1" applyFill="1" applyAlignment="1">
      <alignment horizontal="right" vertical="center"/>
    </xf>
    <xf numFmtId="49" fontId="45" fillId="0" borderId="66" xfId="2" applyFont="1">
      <alignment horizontal="right" vertical="center"/>
    </xf>
    <xf numFmtId="166" fontId="9" fillId="13" borderId="16" xfId="8" applyNumberFormat="1" applyFill="1" applyBorder="1" applyAlignment="1">
      <alignment horizontal="right" vertical="center"/>
    </xf>
    <xf numFmtId="0" fontId="45" fillId="0" borderId="5" xfId="2" applyNumberFormat="1" applyFont="1" applyBorder="1">
      <alignment horizontal="right" vertical="center"/>
    </xf>
    <xf numFmtId="49" fontId="135" fillId="6" borderId="95" xfId="964" applyFont="1" applyFill="1" applyBorder="1" applyAlignment="1">
      <alignment horizontal="left" vertical="center"/>
    </xf>
    <xf numFmtId="0" fontId="6" fillId="0" borderId="0" xfId="1" applyNumberFormat="1" applyFont="1" applyAlignment="1">
      <alignment vertical="center"/>
    </xf>
    <xf numFmtId="0" fontId="12" fillId="0" borderId="0" xfId="6" applyAlignment="1">
      <alignment vertical="center" wrapText="1"/>
    </xf>
    <xf numFmtId="0" fontId="6" fillId="0" borderId="0" xfId="972" applyNumberFormat="1">
      <alignment horizontal="left"/>
    </xf>
    <xf numFmtId="0" fontId="12" fillId="0" borderId="0" xfId="6" applyAlignment="1">
      <alignment horizontal="left" vertical="center" wrapText="1"/>
    </xf>
    <xf numFmtId="0" fontId="12" fillId="0" borderId="0" xfId="6" applyAlignment="1">
      <alignment vertical="center"/>
    </xf>
    <xf numFmtId="49" fontId="45" fillId="0" borderId="5" xfId="2" applyFont="1" applyBorder="1" applyAlignment="1">
      <alignment horizontal="center" vertical="center"/>
    </xf>
    <xf numFmtId="49" fontId="54" fillId="0" borderId="5" xfId="2" applyFont="1" applyBorder="1" applyAlignment="1">
      <alignment horizontal="center" vertical="center"/>
    </xf>
    <xf numFmtId="0" fontId="12" fillId="0" borderId="0" xfId="6" applyAlignment="1">
      <alignment horizontal="left" vertical="top" wrapText="1"/>
    </xf>
    <xf numFmtId="0" fontId="12" fillId="0" borderId="0" xfId="6" applyAlignment="1">
      <alignment horizontal="left" vertical="center"/>
    </xf>
    <xf numFmtId="0" fontId="6" fillId="0" borderId="0" xfId="1" applyNumberFormat="1" applyFont="1" applyAlignment="1">
      <alignment horizontal="left" vertical="center"/>
    </xf>
    <xf numFmtId="49" fontId="54" fillId="0" borderId="66" xfId="2" applyFont="1">
      <alignment horizontal="right" vertical="center"/>
    </xf>
    <xf numFmtId="49" fontId="54" fillId="0" borderId="67" xfId="2" applyFont="1" applyBorder="1">
      <alignment horizontal="right" vertical="center"/>
    </xf>
    <xf numFmtId="49" fontId="54" fillId="0" borderId="72" xfId="2" applyFont="1" applyBorder="1">
      <alignment horizontal="right" vertical="center"/>
    </xf>
    <xf numFmtId="0" fontId="12" fillId="0" borderId="0" xfId="943" applyAlignment="1">
      <alignment vertical="center"/>
    </xf>
    <xf numFmtId="0" fontId="12" fillId="0" borderId="0" xfId="6" applyAlignment="1">
      <alignment horizontal="left" vertical="top"/>
    </xf>
    <xf numFmtId="0" fontId="12" fillId="0" borderId="0" xfId="6" applyAlignment="1">
      <alignment horizontal="left"/>
    </xf>
    <xf numFmtId="0" fontId="12" fillId="0" borderId="0" xfId="943" applyAlignment="1">
      <alignment horizontal="left" vertical="center"/>
    </xf>
    <xf numFmtId="0" fontId="6" fillId="0" borderId="0" xfId="972" applyNumberFormat="1" applyAlignment="1">
      <alignment horizontal="left" vertical="center"/>
    </xf>
    <xf numFmtId="0" fontId="12" fillId="0" borderId="0" xfId="943" applyAlignment="1">
      <alignment vertical="center" wrapText="1"/>
    </xf>
    <xf numFmtId="0" fontId="82" fillId="0" borderId="0" xfId="1" applyNumberFormat="1" applyAlignment="1">
      <alignment horizontal="left" vertical="center"/>
    </xf>
    <xf numFmtId="49" fontId="45" fillId="0" borderId="78" xfId="961" applyFont="1" applyBorder="1">
      <alignment horizontal="right" vertical="center"/>
    </xf>
    <xf numFmtId="49" fontId="54" fillId="0" borderId="78" xfId="961" applyFont="1" applyBorder="1">
      <alignment horizontal="right" vertical="center"/>
    </xf>
    <xf numFmtId="0" fontId="53" fillId="0" borderId="0" xfId="7" applyFont="1" applyAlignment="1">
      <alignment vertical="center"/>
    </xf>
    <xf numFmtId="0" fontId="12" fillId="6" borderId="0" xfId="943" applyFill="1" applyAlignment="1">
      <alignment horizontal="left" vertical="center" wrapText="1"/>
    </xf>
    <xf numFmtId="0" fontId="90" fillId="6" borderId="78" xfId="961" applyNumberFormat="1" applyFont="1" applyFill="1" applyBorder="1">
      <alignment horizontal="right" vertical="center"/>
    </xf>
    <xf numFmtId="0" fontId="45" fillId="6" borderId="78" xfId="961" applyNumberFormat="1" applyFont="1" applyFill="1" applyBorder="1">
      <alignment horizontal="right" vertical="center"/>
    </xf>
    <xf numFmtId="0" fontId="54" fillId="6" borderId="88" xfId="961" applyNumberFormat="1" applyFont="1" applyFill="1" applyBorder="1">
      <alignment horizontal="right" vertical="center"/>
    </xf>
    <xf numFmtId="0" fontId="54" fillId="6" borderId="78" xfId="961" applyNumberFormat="1" applyFont="1" applyFill="1" applyBorder="1">
      <alignment horizontal="right" vertical="center"/>
    </xf>
    <xf numFmtId="49" fontId="54" fillId="6" borderId="78" xfId="961" applyFont="1" applyFill="1" applyBorder="1">
      <alignment horizontal="right" vertical="center"/>
    </xf>
    <xf numFmtId="0" fontId="45" fillId="0" borderId="78" xfId="961" applyNumberFormat="1" applyFont="1" applyBorder="1">
      <alignment horizontal="right" vertical="center"/>
    </xf>
    <xf numFmtId="49" fontId="45" fillId="6" borderId="78" xfId="961" applyFont="1" applyFill="1" applyBorder="1">
      <alignment horizontal="right" vertical="center"/>
    </xf>
    <xf numFmtId="0" fontId="6" fillId="6" borderId="0" xfId="972" applyNumberFormat="1" applyFill="1" applyAlignment="1">
      <alignment horizontal="left" vertical="center" wrapText="1"/>
    </xf>
    <xf numFmtId="0" fontId="29" fillId="0" borderId="0" xfId="6" applyFont="1" applyAlignment="1">
      <alignment horizontal="left" vertical="center"/>
    </xf>
    <xf numFmtId="0" fontId="12" fillId="6" borderId="0" xfId="6" applyFill="1" applyAlignment="1">
      <alignment horizontal="left" vertical="center"/>
    </xf>
    <xf numFmtId="0" fontId="14" fillId="0" borderId="0" xfId="7" applyAlignment="1">
      <alignment vertical="center"/>
    </xf>
    <xf numFmtId="0" fontId="12" fillId="6" borderId="0" xfId="6" applyFill="1" applyAlignment="1">
      <alignment vertical="center" wrapText="1"/>
    </xf>
    <xf numFmtId="0" fontId="12" fillId="6" borderId="0" xfId="6" applyFill="1" applyAlignment="1">
      <alignment vertical="center"/>
    </xf>
    <xf numFmtId="0" fontId="12" fillId="0" borderId="0" xfId="6" applyAlignment="1">
      <alignment horizontal="justify" vertical="center"/>
    </xf>
    <xf numFmtId="0" fontId="12" fillId="6" borderId="0" xfId="943" applyFill="1" applyAlignment="1">
      <alignment vertical="center" wrapText="1"/>
    </xf>
    <xf numFmtId="0" fontId="29" fillId="6" borderId="0" xfId="943" applyFont="1" applyFill="1" applyAlignment="1">
      <alignment vertical="center"/>
    </xf>
    <xf numFmtId="0" fontId="137" fillId="6" borderId="0" xfId="975" applyNumberFormat="1" applyFont="1" applyFill="1" applyBorder="1" applyAlignment="1">
      <alignment vertical="center"/>
    </xf>
    <xf numFmtId="0" fontId="138" fillId="6" borderId="0" xfId="0" applyFont="1" applyFill="1" applyAlignment="1">
      <alignment vertical="center"/>
    </xf>
    <xf numFmtId="0" fontId="23" fillId="6" borderId="0" xfId="10" applyNumberFormat="1" applyFill="1" applyAlignment="1">
      <alignment vertical="center"/>
    </xf>
    <xf numFmtId="172" fontId="0" fillId="6" borderId="0" xfId="0" applyNumberFormat="1" applyFill="1" applyAlignment="1">
      <alignment vertical="center"/>
    </xf>
    <xf numFmtId="0" fontId="6" fillId="0" borderId="0" xfId="972" applyNumberFormat="1" applyAlignment="1">
      <alignment horizontal="right" vertical="center"/>
    </xf>
    <xf numFmtId="0" fontId="108" fillId="0" borderId="0" xfId="972" applyNumberFormat="1" applyFont="1" applyAlignment="1">
      <alignment horizontal="center" vertical="center"/>
    </xf>
    <xf numFmtId="0" fontId="109" fillId="0" borderId="0" xfId="0" applyFont="1" applyAlignment="1">
      <alignment horizontal="center" vertical="center"/>
    </xf>
    <xf numFmtId="164" fontId="109" fillId="0" borderId="0" xfId="0" applyNumberFormat="1" applyFont="1" applyAlignment="1">
      <alignment horizontal="center" vertical="center"/>
    </xf>
    <xf numFmtId="164" fontId="9" fillId="3" borderId="28" xfId="706" quotePrefix="1" applyFont="1" applyFill="1" applyBorder="1" applyAlignment="1">
      <alignment horizontal="right" vertical="center"/>
    </xf>
    <xf numFmtId="164" fontId="139" fillId="0" borderId="0" xfId="0" applyNumberFormat="1" applyFont="1" applyAlignment="1">
      <alignment horizontal="left" vertical="center" indent="1"/>
    </xf>
    <xf numFmtId="164" fontId="8" fillId="18" borderId="3" xfId="5" applyNumberFormat="1" applyFont="1" applyFill="1" applyAlignment="1">
      <alignment horizontal="right" vertical="center"/>
    </xf>
    <xf numFmtId="164" fontId="0" fillId="6" borderId="0" xfId="0" applyNumberFormat="1" applyFill="1" applyAlignment="1">
      <alignment horizontal="right" vertical="center"/>
    </xf>
    <xf numFmtId="0" fontId="140" fillId="0" borderId="0" xfId="972" applyNumberFormat="1" applyFont="1" applyAlignment="1">
      <alignment vertical="center"/>
    </xf>
    <xf numFmtId="49" fontId="45" fillId="0" borderId="0" xfId="975" applyFont="1" applyBorder="1" applyAlignment="1">
      <alignment horizontal="left" vertical="center"/>
    </xf>
    <xf numFmtId="1" fontId="106" fillId="0" borderId="0" xfId="975" applyNumberFormat="1" applyFont="1" applyBorder="1">
      <alignment horizontal="right" vertical="center"/>
    </xf>
    <xf numFmtId="1" fontId="54" fillId="0" borderId="0" xfId="975" applyNumberFormat="1" applyFont="1" applyBorder="1">
      <alignment horizontal="right" vertical="center"/>
    </xf>
    <xf numFmtId="164" fontId="96" fillId="0" borderId="93" xfId="965" quotePrefix="1" applyNumberFormat="1" applyFont="1" applyFill="1" applyBorder="1" applyAlignment="1">
      <alignment horizontal="left" vertical="center"/>
    </xf>
    <xf numFmtId="164" fontId="138" fillId="6" borderId="0" xfId="0" applyNumberFormat="1" applyFont="1" applyFill="1" applyAlignment="1">
      <alignment vertical="center"/>
    </xf>
    <xf numFmtId="0" fontId="9" fillId="0" borderId="94" xfId="3" applyNumberFormat="1" applyFont="1" applyBorder="1" applyAlignment="1">
      <alignment vertical="center"/>
    </xf>
    <xf numFmtId="172" fontId="9" fillId="15" borderId="3" xfId="974" applyNumberFormat="1" applyFont="1" applyFill="1" applyBorder="1" applyAlignment="1">
      <alignment horizontal="right" vertical="center"/>
    </xf>
    <xf numFmtId="172" fontId="8" fillId="15" borderId="93" xfId="974" applyNumberFormat="1" applyFont="1" applyFill="1" applyBorder="1" applyAlignment="1">
      <alignment horizontal="right" vertical="center"/>
    </xf>
    <xf numFmtId="172" fontId="8" fillId="15" borderId="3" xfId="974" applyNumberFormat="1" applyFont="1" applyFill="1" applyBorder="1" applyAlignment="1">
      <alignment vertical="center"/>
    </xf>
    <xf numFmtId="172" fontId="9" fillId="15" borderId="3" xfId="974" applyNumberFormat="1" applyFont="1" applyFill="1" applyBorder="1" applyAlignment="1">
      <alignment vertical="center"/>
    </xf>
    <xf numFmtId="172" fontId="96" fillId="15" borderId="93" xfId="974" applyNumberFormat="1" applyFont="1" applyFill="1" applyBorder="1" applyAlignment="1">
      <alignment horizontal="right" vertical="center"/>
    </xf>
    <xf numFmtId="164" fontId="9" fillId="0" borderId="92" xfId="5" applyNumberFormat="1" applyFill="1" applyBorder="1" applyAlignment="1">
      <alignment vertical="center"/>
    </xf>
    <xf numFmtId="164" fontId="9" fillId="0" borderId="92" xfId="8" applyNumberFormat="1" applyFill="1" applyBorder="1" applyAlignment="1">
      <alignment horizontal="right" vertical="center"/>
    </xf>
    <xf numFmtId="164" fontId="8" fillId="0" borderId="93" xfId="706" applyFill="1" applyBorder="1" applyAlignment="1">
      <alignment vertical="center"/>
    </xf>
    <xf numFmtId="0" fontId="9" fillId="0" borderId="92" xfId="5" applyNumberFormat="1" applyFill="1" applyBorder="1" applyAlignment="1">
      <alignment vertical="center"/>
    </xf>
    <xf numFmtId="0" fontId="138" fillId="0" borderId="0" xfId="0" applyFont="1" applyAlignment="1">
      <alignment vertical="center"/>
    </xf>
    <xf numFmtId="0" fontId="17" fillId="0" borderId="0" xfId="979" applyFont="1" applyAlignment="1">
      <alignment vertical="center"/>
    </xf>
    <xf numFmtId="0" fontId="3" fillId="0" borderId="0" xfId="979" applyAlignment="1">
      <alignment vertical="center"/>
    </xf>
    <xf numFmtId="0" fontId="36" fillId="0" borderId="0" xfId="980"/>
    <xf numFmtId="0" fontId="59" fillId="0" borderId="0" xfId="979" applyFont="1" applyAlignment="1">
      <alignment vertical="center"/>
    </xf>
    <xf numFmtId="20" fontId="9" fillId="0" borderId="3" xfId="981" applyNumberFormat="1" applyFill="1" applyAlignment="1">
      <alignment vertical="center" wrapText="1"/>
    </xf>
    <xf numFmtId="170" fontId="9" fillId="13" borderId="3" xfId="981" applyNumberFormat="1" applyFill="1" applyAlignment="1">
      <alignment horizontal="right" vertical="center" wrapText="1"/>
    </xf>
    <xf numFmtId="170" fontId="9" fillId="0" borderId="3" xfId="981" applyNumberFormat="1" applyFill="1" applyAlignment="1">
      <alignment horizontal="right" vertical="center" wrapText="1"/>
    </xf>
    <xf numFmtId="170" fontId="9" fillId="13" borderId="0" xfId="981" applyNumberFormat="1" applyFill="1" applyBorder="1" applyAlignment="1">
      <alignment horizontal="right" vertical="center" wrapText="1"/>
    </xf>
    <xf numFmtId="20" fontId="9" fillId="0" borderId="77" xfId="981" applyNumberFormat="1" applyFill="1" applyBorder="1" applyAlignment="1">
      <alignment vertical="center" wrapText="1"/>
    </xf>
    <xf numFmtId="170" fontId="9" fillId="13" borderId="77" xfId="981" applyNumberFormat="1" applyFill="1" applyBorder="1" applyAlignment="1">
      <alignment horizontal="right" vertical="center"/>
    </xf>
    <xf numFmtId="170" fontId="9" fillId="0" borderId="77" xfId="981" applyNumberFormat="1" applyFill="1" applyBorder="1" applyAlignment="1">
      <alignment horizontal="right" vertical="center"/>
    </xf>
    <xf numFmtId="0" fontId="9" fillId="0" borderId="0" xfId="981" applyNumberFormat="1" applyFill="1" applyBorder="1" applyAlignment="1">
      <alignment vertical="center"/>
    </xf>
    <xf numFmtId="0" fontId="12" fillId="0" borderId="0" xfId="707" applyAlignment="1">
      <alignment vertical="center"/>
    </xf>
    <xf numFmtId="0" fontId="12" fillId="0" borderId="0" xfId="707" applyAlignment="1">
      <alignment horizontal="left" vertical="center"/>
    </xf>
    <xf numFmtId="0" fontId="12" fillId="0" borderId="0" xfId="707" applyAlignment="1">
      <alignment horizontal="left" vertical="center" wrapText="1"/>
    </xf>
    <xf numFmtId="20" fontId="99" fillId="0" borderId="102" xfId="981" applyNumberFormat="1" applyFont="1" applyFill="1" applyBorder="1" applyAlignment="1">
      <alignment vertical="center" wrapText="1"/>
    </xf>
    <xf numFmtId="164" fontId="99" fillId="15" borderId="102" xfId="981" applyNumberFormat="1" applyFont="1" applyFill="1" applyBorder="1" applyAlignment="1">
      <alignment horizontal="right" vertical="center"/>
    </xf>
    <xf numFmtId="164" fontId="99" fillId="0" borderId="102" xfId="981" applyNumberFormat="1" applyFont="1" applyFill="1" applyBorder="1" applyAlignment="1">
      <alignment horizontal="right" vertical="center"/>
    </xf>
    <xf numFmtId="164" fontId="9" fillId="15" borderId="3" xfId="981" applyNumberFormat="1" applyFill="1" applyAlignment="1">
      <alignment horizontal="right" vertical="center" wrapText="1"/>
    </xf>
    <xf numFmtId="164" fontId="9" fillId="0" borderId="3" xfId="981" applyNumberFormat="1" applyFill="1" applyAlignment="1">
      <alignment horizontal="right" vertical="center" wrapText="1"/>
    </xf>
    <xf numFmtId="164" fontId="9" fillId="0" borderId="77" xfId="981" applyNumberFormat="1" applyFill="1" applyBorder="1" applyAlignment="1">
      <alignment horizontal="left" vertical="center"/>
    </xf>
    <xf numFmtId="164" fontId="9" fillId="15" borderId="77" xfId="981" applyNumberFormat="1" applyFill="1" applyBorder="1" applyAlignment="1">
      <alignment horizontal="right" vertical="center"/>
    </xf>
    <xf numFmtId="164" fontId="9" fillId="0" borderId="77" xfId="981" applyNumberFormat="1" applyFill="1" applyBorder="1" applyAlignment="1">
      <alignment horizontal="right" vertical="center"/>
    </xf>
    <xf numFmtId="20" fontId="9" fillId="0" borderId="0" xfId="981" applyNumberFormat="1" applyFill="1" applyBorder="1" applyAlignment="1">
      <alignment vertical="center" wrapText="1"/>
    </xf>
    <xf numFmtId="0" fontId="85" fillId="0" borderId="95" xfId="963" applyNumberFormat="1" applyBorder="1">
      <alignment horizontal="right" vertical="center"/>
    </xf>
    <xf numFmtId="0" fontId="2" fillId="0" borderId="0" xfId="982"/>
    <xf numFmtId="3" fontId="31" fillId="18" borderId="3" xfId="8" applyNumberFormat="1" applyFont="1" applyFill="1" applyAlignment="1">
      <alignment horizontal="right" vertical="center"/>
    </xf>
    <xf numFmtId="164" fontId="31" fillId="0" borderId="3" xfId="5" applyNumberFormat="1" applyFont="1" applyFill="1" applyAlignment="1">
      <alignment horizontal="right" vertical="center"/>
    </xf>
    <xf numFmtId="164" fontId="31" fillId="0" borderId="8" xfId="5" applyNumberFormat="1" applyFont="1" applyFill="1" applyBorder="1" applyAlignment="1">
      <alignment horizontal="right" vertical="center"/>
    </xf>
    <xf numFmtId="3" fontId="31" fillId="18" borderId="96" xfId="8" applyNumberFormat="1" applyFont="1" applyFill="1" applyBorder="1" applyAlignment="1">
      <alignment horizontal="right" vertical="center"/>
    </xf>
    <xf numFmtId="164" fontId="31" fillId="0" borderId="99" xfId="5" applyNumberFormat="1" applyFont="1" applyFill="1" applyBorder="1" applyAlignment="1">
      <alignment horizontal="right" vertical="center"/>
    </xf>
    <xf numFmtId="3" fontId="34" fillId="18" borderId="90" xfId="944" applyNumberFormat="1" applyFont="1" applyFill="1" applyBorder="1" applyAlignment="1">
      <alignment horizontal="right" vertical="center"/>
    </xf>
    <xf numFmtId="164" fontId="34" fillId="0" borderId="90" xfId="944" applyFont="1" applyFill="1" applyBorder="1" applyAlignment="1">
      <alignment horizontal="right" vertical="center"/>
    </xf>
    <xf numFmtId="164" fontId="101" fillId="0" borderId="3" xfId="5" applyNumberFormat="1" applyFont="1" applyFill="1" applyAlignment="1">
      <alignment horizontal="right" vertical="center"/>
    </xf>
    <xf numFmtId="3" fontId="101" fillId="18" borderId="3" xfId="8" applyNumberFormat="1" applyFont="1" applyFill="1" applyAlignment="1">
      <alignment horizontal="right" vertical="center"/>
    </xf>
    <xf numFmtId="3" fontId="31" fillId="18" borderId="28" xfId="8" applyNumberFormat="1" applyFont="1" applyFill="1" applyBorder="1" applyAlignment="1">
      <alignment horizontal="right" vertical="center"/>
    </xf>
    <xf numFmtId="49" fontId="95" fillId="17" borderId="90" xfId="964" applyFill="1" applyAlignment="1">
      <alignment vertical="center"/>
    </xf>
    <xf numFmtId="164" fontId="95" fillId="17" borderId="90" xfId="964" applyNumberFormat="1" applyFill="1" applyAlignment="1">
      <alignment horizontal="right" vertical="center"/>
    </xf>
    <xf numFmtId="3" fontId="95" fillId="19" borderId="90" xfId="964" applyNumberFormat="1" applyFill="1" applyAlignment="1">
      <alignment horizontal="right" vertical="center"/>
    </xf>
    <xf numFmtId="164" fontId="95" fillId="0" borderId="90" xfId="964" applyNumberFormat="1" applyFill="1" applyAlignment="1">
      <alignment horizontal="right" vertical="center"/>
    </xf>
    <xf numFmtId="164" fontId="95" fillId="0" borderId="100" xfId="964" applyNumberFormat="1" applyFill="1" applyBorder="1" applyAlignment="1">
      <alignment horizontal="right" vertical="center"/>
    </xf>
    <xf numFmtId="0" fontId="85" fillId="6" borderId="95" xfId="963" applyNumberFormat="1" applyFill="1" applyBorder="1">
      <alignment horizontal="right" vertical="center"/>
    </xf>
    <xf numFmtId="164" fontId="95" fillId="15" borderId="90" xfId="964" applyNumberFormat="1" applyFill="1" applyAlignment="1">
      <alignment horizontal="right" vertical="center"/>
    </xf>
    <xf numFmtId="49" fontId="95" fillId="17" borderId="95" xfId="964" applyFill="1" applyBorder="1" applyAlignment="1">
      <alignment vertical="center"/>
    </xf>
    <xf numFmtId="164" fontId="95" fillId="15" borderId="95" xfId="964" applyNumberFormat="1" applyFill="1" applyBorder="1" applyAlignment="1">
      <alignment horizontal="right" vertical="center"/>
    </xf>
    <xf numFmtId="164" fontId="95" fillId="0" borderId="95" xfId="964" applyNumberFormat="1" applyFill="1" applyBorder="1" applyAlignment="1">
      <alignment horizontal="right" vertical="center"/>
    </xf>
    <xf numFmtId="1" fontId="95" fillId="15" borderId="95" xfId="964" applyNumberFormat="1" applyFill="1" applyBorder="1" applyAlignment="1">
      <alignment horizontal="right" vertical="center"/>
    </xf>
    <xf numFmtId="1" fontId="95" fillId="0" borderId="95" xfId="964" applyNumberFormat="1" applyFill="1" applyBorder="1" applyAlignment="1">
      <alignment horizontal="right" vertical="center"/>
    </xf>
    <xf numFmtId="0" fontId="95" fillId="0" borderId="95" xfId="964" applyNumberFormat="1" applyFill="1" applyBorder="1" applyAlignment="1">
      <alignment horizontal="right" vertical="center"/>
    </xf>
    <xf numFmtId="0" fontId="95" fillId="17" borderId="90" xfId="964" applyNumberFormat="1" applyFill="1" applyAlignment="1">
      <alignment vertical="center"/>
    </xf>
    <xf numFmtId="164" fontId="95" fillId="14" borderId="90" xfId="964" applyNumberFormat="1" applyFill="1" applyAlignment="1">
      <alignment horizontal="right" vertical="center"/>
    </xf>
    <xf numFmtId="164" fontId="95" fillId="17" borderId="98" xfId="964" applyNumberFormat="1" applyFill="1" applyBorder="1" applyAlignment="1">
      <alignment horizontal="right" vertical="center"/>
    </xf>
    <xf numFmtId="164" fontId="95" fillId="17" borderId="95" xfId="964" applyNumberFormat="1" applyFill="1" applyBorder="1" applyAlignment="1">
      <alignment horizontal="right" vertical="center"/>
    </xf>
    <xf numFmtId="9" fontId="9" fillId="12" borderId="96" xfId="952" applyFont="1" applyFill="1" applyBorder="1" applyAlignment="1">
      <alignment horizontal="right" vertical="center"/>
    </xf>
    <xf numFmtId="9" fontId="9" fillId="6" borderId="96" xfId="952" applyFont="1" applyFill="1" applyBorder="1" applyAlignment="1">
      <alignment horizontal="right" vertical="center"/>
    </xf>
    <xf numFmtId="0" fontId="141" fillId="0" borderId="0" xfId="0" applyFont="1" applyAlignment="1">
      <alignment vertical="center"/>
    </xf>
    <xf numFmtId="9" fontId="95" fillId="17" borderId="90" xfId="964" applyNumberFormat="1" applyFill="1" applyAlignment="1">
      <alignment horizontal="right" vertical="center"/>
    </xf>
    <xf numFmtId="0" fontId="9" fillId="3" borderId="90" xfId="5" applyNumberFormat="1" applyBorder="1" applyAlignment="1">
      <alignment vertical="center"/>
    </xf>
    <xf numFmtId="164" fontId="9" fillId="12" borderId="90" xfId="5" applyNumberFormat="1" applyFill="1" applyBorder="1" applyAlignment="1">
      <alignment horizontal="right" vertical="center"/>
    </xf>
    <xf numFmtId="164" fontId="9" fillId="6" borderId="90" xfId="8" applyNumberFormat="1" applyFill="1" applyBorder="1" applyAlignment="1">
      <alignment horizontal="right" vertical="center"/>
    </xf>
    <xf numFmtId="9" fontId="9" fillId="12" borderId="3" xfId="8" applyNumberFormat="1" applyFill="1" applyAlignment="1">
      <alignment horizontal="right" vertical="center"/>
    </xf>
    <xf numFmtId="9" fontId="9" fillId="12" borderId="96" xfId="8" applyNumberFormat="1" applyFill="1" applyBorder="1" applyAlignment="1">
      <alignment horizontal="right" vertical="center"/>
    </xf>
    <xf numFmtId="9" fontId="95" fillId="14" borderId="90" xfId="964" applyNumberFormat="1" applyFill="1" applyAlignment="1">
      <alignment horizontal="right" vertical="center"/>
    </xf>
    <xf numFmtId="9" fontId="9" fillId="15" borderId="90" xfId="959" applyFont="1" applyFill="1" applyBorder="1" applyAlignment="1">
      <alignment horizontal="right" vertical="center"/>
    </xf>
    <xf numFmtId="0" fontId="137" fillId="0" borderId="0" xfId="963" applyNumberFormat="1" applyFont="1" applyBorder="1" applyAlignment="1">
      <alignment vertical="center"/>
    </xf>
    <xf numFmtId="164" fontId="9" fillId="15" borderId="96" xfId="5" applyNumberFormat="1" applyFill="1" applyBorder="1" applyAlignment="1">
      <alignment horizontal="right" vertical="center"/>
    </xf>
    <xf numFmtId="164" fontId="9" fillId="15" borderId="3" xfId="8" applyNumberFormat="1" applyFill="1" applyAlignment="1">
      <alignment horizontal="right" vertical="center"/>
    </xf>
    <xf numFmtId="0" fontId="29" fillId="0" borderId="0" xfId="6" applyFont="1" applyAlignment="1">
      <alignment horizontal="left" vertical="center" wrapText="1"/>
    </xf>
    <xf numFmtId="49" fontId="143" fillId="6" borderId="61" xfId="963" applyFont="1" applyFill="1" applyAlignment="1">
      <alignment horizontal="right" vertical="center" wrapText="1"/>
    </xf>
    <xf numFmtId="49" fontId="144" fillId="17" borderId="90" xfId="964" applyFont="1" applyFill="1" applyAlignment="1">
      <alignment vertical="center"/>
    </xf>
    <xf numFmtId="0" fontId="137" fillId="6" borderId="0" xfId="963" applyNumberFormat="1" applyFont="1" applyFill="1" applyBorder="1" applyAlignment="1">
      <alignment vertical="center"/>
    </xf>
    <xf numFmtId="0" fontId="29" fillId="6" borderId="0" xfId="6" applyFont="1" applyFill="1" applyAlignment="1">
      <alignment vertical="center" wrapText="1"/>
    </xf>
    <xf numFmtId="49" fontId="85" fillId="6" borderId="90" xfId="963" applyFill="1" applyBorder="1">
      <alignment horizontal="right" vertical="center"/>
    </xf>
    <xf numFmtId="49" fontId="85" fillId="0" borderId="90" xfId="963" applyBorder="1" applyAlignment="1">
      <alignment horizontal="right" vertical="center" wrapText="1"/>
    </xf>
    <xf numFmtId="49" fontId="85" fillId="6" borderId="90" xfId="963" applyFill="1" applyBorder="1" applyAlignment="1">
      <alignment horizontal="right" vertical="center" wrapText="1"/>
    </xf>
    <xf numFmtId="9" fontId="146" fillId="15" borderId="90" xfId="959" applyFont="1" applyFill="1" applyBorder="1" applyAlignment="1">
      <alignment horizontal="right" vertical="center"/>
    </xf>
    <xf numFmtId="0" fontId="29" fillId="0" borderId="0" xfId="943" applyFont="1" applyAlignment="1">
      <alignment vertical="center" wrapText="1"/>
    </xf>
    <xf numFmtId="0" fontId="12" fillId="0" borderId="0" xfId="943" quotePrefix="1" applyAlignment="1">
      <alignment vertical="center"/>
    </xf>
    <xf numFmtId="0" fontId="12" fillId="0" borderId="0" xfId="0" applyFont="1" applyAlignment="1">
      <alignment vertical="center"/>
    </xf>
    <xf numFmtId="0" fontId="3" fillId="0" borderId="0" xfId="979"/>
    <xf numFmtId="0" fontId="19" fillId="0" borderId="0" xfId="979" applyFont="1"/>
    <xf numFmtId="0" fontId="19" fillId="0" borderId="0" xfId="979" applyFont="1" applyAlignment="1">
      <alignment vertical="center"/>
    </xf>
    <xf numFmtId="0" fontId="8" fillId="6" borderId="4" xfId="3" applyNumberFormat="1" applyFill="1" applyBorder="1" applyAlignment="1">
      <alignment horizontal="left" vertical="center"/>
    </xf>
    <xf numFmtId="2" fontId="8" fillId="30" borderId="4" xfId="4" applyNumberFormat="1" applyFont="1" applyFill="1" applyBorder="1">
      <alignment horizontal="right" vertical="center"/>
    </xf>
    <xf numFmtId="0" fontId="8" fillId="6" borderId="4" xfId="5" applyNumberFormat="1" applyFont="1" applyFill="1" applyBorder="1" applyAlignment="1">
      <alignment horizontal="left" vertical="center"/>
    </xf>
    <xf numFmtId="164" fontId="19" fillId="0" borderId="0" xfId="979" applyNumberFormat="1" applyFont="1" applyAlignment="1">
      <alignment vertical="center"/>
    </xf>
    <xf numFmtId="164" fontId="3" fillId="0" borderId="0" xfId="979" applyNumberFormat="1" applyAlignment="1">
      <alignment vertical="center"/>
    </xf>
    <xf numFmtId="0" fontId="12" fillId="0" borderId="0" xfId="707" applyAlignment="1">
      <alignment vertical="center" wrapText="1"/>
    </xf>
    <xf numFmtId="0" fontId="42" fillId="0" borderId="0" xfId="979" applyFont="1"/>
    <xf numFmtId="165" fontId="9" fillId="30" borderId="23" xfId="979" applyNumberFormat="1" applyFont="1" applyFill="1" applyBorder="1" applyAlignment="1">
      <alignment horizontal="right" vertical="center"/>
    </xf>
    <xf numFmtId="166" fontId="9" fillId="11" borderId="23" xfId="979" applyNumberFormat="1" applyFont="1" applyFill="1" applyBorder="1" applyAlignment="1">
      <alignment horizontal="right" vertical="center"/>
    </xf>
    <xf numFmtId="0" fontId="41" fillId="0" borderId="0" xfId="979" applyFont="1" applyAlignment="1">
      <alignment vertical="center"/>
    </xf>
    <xf numFmtId="2" fontId="3" fillId="0" borderId="0" xfId="979" applyNumberFormat="1" applyAlignment="1">
      <alignment vertical="center"/>
    </xf>
    <xf numFmtId="0" fontId="83" fillId="0" borderId="0" xfId="979" applyFont="1" applyAlignment="1">
      <alignment horizontal="right" vertical="center"/>
    </xf>
    <xf numFmtId="0" fontId="16" fillId="0" borderId="0" xfId="979" applyFont="1"/>
    <xf numFmtId="0" fontId="54" fillId="0" borderId="0" xfId="979" applyFont="1" applyAlignment="1">
      <alignment horizontal="right" vertical="center"/>
    </xf>
    <xf numFmtId="49" fontId="54" fillId="0" borderId="66" xfId="979" applyNumberFormat="1" applyFont="1" applyBorder="1" applyAlignment="1">
      <alignment horizontal="right" vertical="center"/>
    </xf>
    <xf numFmtId="49" fontId="45" fillId="0" borderId="66" xfId="979" applyNumberFormat="1" applyFont="1" applyBorder="1" applyAlignment="1">
      <alignment horizontal="right" vertical="center"/>
    </xf>
    <xf numFmtId="0" fontId="8" fillId="0" borderId="23" xfId="979" applyFont="1" applyBorder="1"/>
    <xf numFmtId="164" fontId="8" fillId="11" borderId="24" xfId="979" applyNumberFormat="1" applyFont="1" applyFill="1" applyBorder="1" applyAlignment="1">
      <alignment horizontal="right" vertical="center"/>
    </xf>
    <xf numFmtId="164" fontId="8" fillId="11" borderId="105" xfId="979" applyNumberFormat="1" applyFont="1" applyFill="1" applyBorder="1" applyAlignment="1">
      <alignment horizontal="right" vertical="center"/>
    </xf>
    <xf numFmtId="164" fontId="8" fillId="11" borderId="23" xfId="979" applyNumberFormat="1" applyFont="1" applyFill="1" applyBorder="1" applyAlignment="1">
      <alignment horizontal="right" vertical="center"/>
    </xf>
    <xf numFmtId="164" fontId="8" fillId="0" borderId="24" xfId="979" applyNumberFormat="1" applyFont="1" applyBorder="1" applyAlignment="1">
      <alignment horizontal="right" vertical="center"/>
    </xf>
    <xf numFmtId="164" fontId="8" fillId="0" borderId="23" xfId="979" applyNumberFormat="1" applyFont="1" applyBorder="1" applyAlignment="1">
      <alignment horizontal="right" vertical="center"/>
    </xf>
    <xf numFmtId="0" fontId="9" fillId="3" borderId="23" xfId="979" applyFont="1" applyFill="1" applyBorder="1" applyAlignment="1">
      <alignment horizontal="left" indent="1"/>
    </xf>
    <xf numFmtId="164" fontId="9" fillId="11" borderId="24" xfId="979" applyNumberFormat="1" applyFont="1" applyFill="1" applyBorder="1" applyAlignment="1">
      <alignment horizontal="right" vertical="center"/>
    </xf>
    <xf numFmtId="164" fontId="9" fillId="11" borderId="105" xfId="979" applyNumberFormat="1" applyFont="1" applyFill="1" applyBorder="1" applyAlignment="1">
      <alignment horizontal="right" vertical="center"/>
    </xf>
    <xf numFmtId="164" fontId="9" fillId="11" borderId="23" xfId="979" applyNumberFormat="1" applyFont="1" applyFill="1" applyBorder="1" applyAlignment="1">
      <alignment horizontal="right" vertical="center"/>
    </xf>
    <xf numFmtId="164" fontId="9" fillId="0" borderId="24" xfId="979" applyNumberFormat="1" applyFont="1" applyBorder="1" applyAlignment="1">
      <alignment horizontal="right" vertical="center"/>
    </xf>
    <xf numFmtId="164" fontId="9" fillId="0" borderId="23" xfId="979" applyNumberFormat="1" applyFont="1" applyBorder="1" applyAlignment="1">
      <alignment horizontal="right" vertical="center"/>
    </xf>
    <xf numFmtId="164" fontId="9" fillId="11" borderId="106" xfId="979" applyNumberFormat="1" applyFont="1" applyFill="1" applyBorder="1" applyAlignment="1">
      <alignment horizontal="right" vertical="center"/>
    </xf>
    <xf numFmtId="164" fontId="9" fillId="11" borderId="4" xfId="979" applyNumberFormat="1" applyFont="1" applyFill="1" applyBorder="1" applyAlignment="1">
      <alignment horizontal="right" vertical="center"/>
    </xf>
    <xf numFmtId="164" fontId="9" fillId="11" borderId="27" xfId="979" applyNumberFormat="1" applyFont="1" applyFill="1" applyBorder="1" applyAlignment="1">
      <alignment horizontal="right" vertical="center"/>
    </xf>
    <xf numFmtId="164" fontId="9" fillId="0" borderId="4" xfId="979" applyNumberFormat="1" applyFont="1" applyBorder="1" applyAlignment="1">
      <alignment horizontal="right" vertical="center"/>
    </xf>
    <xf numFmtId="0" fontId="8" fillId="0" borderId="23" xfId="979" applyFont="1" applyBorder="1" applyAlignment="1">
      <alignment horizontal="left"/>
    </xf>
    <xf numFmtId="164" fontId="8" fillId="30" borderId="24" xfId="979" applyNumberFormat="1" applyFont="1" applyFill="1" applyBorder="1" applyAlignment="1">
      <alignment horizontal="right" vertical="center"/>
    </xf>
    <xf numFmtId="0" fontId="9" fillId="3" borderId="23" xfId="979" applyFont="1" applyFill="1" applyBorder="1"/>
    <xf numFmtId="0" fontId="8" fillId="6" borderId="23" xfId="979" applyFont="1" applyFill="1" applyBorder="1"/>
    <xf numFmtId="0" fontId="9" fillId="3" borderId="5" xfId="979" applyFont="1" applyFill="1" applyBorder="1"/>
    <xf numFmtId="164" fontId="9" fillId="11" borderId="108" xfId="979" applyNumberFormat="1" applyFont="1" applyFill="1" applyBorder="1" applyAlignment="1">
      <alignment horizontal="right" vertical="center"/>
    </xf>
    <xf numFmtId="164" fontId="9" fillId="11" borderId="109" xfId="979" applyNumberFormat="1" applyFont="1" applyFill="1" applyBorder="1" applyAlignment="1">
      <alignment horizontal="right" vertical="center"/>
    </xf>
    <xf numFmtId="164" fontId="9" fillId="11" borderId="107" xfId="979" applyNumberFormat="1" applyFont="1" applyFill="1" applyBorder="1" applyAlignment="1">
      <alignment horizontal="right" vertical="center"/>
    </xf>
    <xf numFmtId="164" fontId="9" fillId="0" borderId="108" xfId="979" applyNumberFormat="1" applyFont="1" applyBorder="1" applyAlignment="1">
      <alignment horizontal="right" vertical="center"/>
    </xf>
    <xf numFmtId="164" fontId="9" fillId="0" borderId="107" xfId="979" applyNumberFormat="1" applyFont="1" applyBorder="1" applyAlignment="1">
      <alignment horizontal="right" vertical="center"/>
    </xf>
    <xf numFmtId="0" fontId="17" fillId="0" borderId="0" xfId="979" applyFont="1"/>
    <xf numFmtId="0" fontId="21" fillId="0" borderId="0" xfId="979" applyFont="1" applyAlignment="1">
      <alignment vertical="center" wrapText="1"/>
    </xf>
    <xf numFmtId="0" fontId="12" fillId="0" borderId="0" xfId="979" applyFont="1" applyAlignment="1">
      <alignment vertical="center"/>
    </xf>
    <xf numFmtId="0" fontId="46" fillId="0" borderId="66" xfId="979" applyFont="1" applyBorder="1" applyAlignment="1">
      <alignment vertical="center"/>
    </xf>
    <xf numFmtId="0" fontId="18" fillId="0" borderId="0" xfId="979" applyFont="1"/>
    <xf numFmtId="0" fontId="12" fillId="0" borderId="0" xfId="707">
      <alignment vertical="top"/>
    </xf>
    <xf numFmtId="0" fontId="3" fillId="0" borderId="38" xfId="979" applyBorder="1" applyAlignment="1">
      <alignment vertical="center"/>
    </xf>
    <xf numFmtId="166" fontId="3" fillId="0" borderId="0" xfId="979" applyNumberFormat="1" applyAlignment="1">
      <alignment vertical="center"/>
    </xf>
    <xf numFmtId="169" fontId="3" fillId="0" borderId="0" xfId="979" applyNumberFormat="1" applyAlignment="1">
      <alignment vertical="center"/>
    </xf>
    <xf numFmtId="166" fontId="14" fillId="0" borderId="0" xfId="7" applyNumberFormat="1" applyAlignment="1">
      <alignment vertical="center"/>
    </xf>
    <xf numFmtId="165" fontId="3" fillId="0" borderId="0" xfId="979" applyNumberFormat="1" applyAlignment="1">
      <alignment vertical="center"/>
    </xf>
    <xf numFmtId="0" fontId="3" fillId="0" borderId="103" xfId="979" applyBorder="1"/>
    <xf numFmtId="0" fontId="43" fillId="0" borderId="0" xfId="707" applyFont="1" applyAlignment="1">
      <alignment vertical="center"/>
    </xf>
    <xf numFmtId="165" fontId="3" fillId="0" borderId="0" xfId="979" applyNumberFormat="1"/>
    <xf numFmtId="0" fontId="12" fillId="0" borderId="0" xfId="707" applyAlignment="1">
      <alignment vertical="top" wrapText="1"/>
    </xf>
    <xf numFmtId="166" fontId="12" fillId="0" borderId="0" xfId="707" applyNumberFormat="1" applyAlignment="1">
      <alignment vertical="top" wrapText="1"/>
    </xf>
    <xf numFmtId="0" fontId="12" fillId="6" borderId="0" xfId="707" applyFill="1">
      <alignment vertical="top"/>
    </xf>
    <xf numFmtId="0" fontId="74" fillId="0" borderId="0" xfId="707" applyFont="1">
      <alignment vertical="top"/>
    </xf>
    <xf numFmtId="49" fontId="137" fillId="0" borderId="0" xfId="2" applyFont="1" applyBorder="1" applyAlignment="1">
      <alignment vertical="center"/>
    </xf>
    <xf numFmtId="166" fontId="14" fillId="6" borderId="0" xfId="7" applyNumberFormat="1" applyFill="1" applyAlignment="1">
      <alignment vertical="center"/>
    </xf>
    <xf numFmtId="0" fontId="9" fillId="3" borderId="33" xfId="5" applyNumberFormat="1" applyBorder="1" applyAlignment="1">
      <alignment vertical="center"/>
    </xf>
    <xf numFmtId="164" fontId="8" fillId="13" borderId="33" xfId="5" applyNumberFormat="1" applyFont="1" applyFill="1" applyBorder="1" applyAlignment="1">
      <alignment horizontal="right" vertical="center"/>
    </xf>
    <xf numFmtId="164" fontId="9" fillId="0" borderId="33" xfId="5" applyNumberFormat="1" applyFill="1" applyBorder="1" applyAlignment="1">
      <alignment horizontal="right" vertical="center"/>
    </xf>
    <xf numFmtId="164" fontId="9" fillId="3" borderId="33" xfId="5" applyNumberFormat="1" applyBorder="1" applyAlignment="1">
      <alignment horizontal="right" vertical="center"/>
    </xf>
    <xf numFmtId="165" fontId="8" fillId="13" borderId="33" xfId="5" applyNumberFormat="1" applyFont="1" applyFill="1" applyBorder="1" applyAlignment="1">
      <alignment horizontal="right" vertical="center"/>
    </xf>
    <xf numFmtId="165" fontId="9" fillId="0" borderId="33" xfId="5" applyNumberFormat="1" applyFill="1" applyBorder="1" applyAlignment="1">
      <alignment horizontal="right" vertical="center"/>
    </xf>
    <xf numFmtId="0" fontId="9" fillId="3" borderId="33" xfId="5" applyNumberFormat="1" applyBorder="1" applyAlignment="1">
      <alignment horizontal="right" vertical="center"/>
    </xf>
    <xf numFmtId="0" fontId="9" fillId="3" borderId="23" xfId="979" applyFont="1" applyFill="1" applyBorder="1" applyAlignment="1">
      <alignment horizontal="left" vertical="center" indent="1"/>
    </xf>
    <xf numFmtId="0" fontId="9" fillId="3" borderId="0" xfId="979" applyFont="1" applyFill="1" applyAlignment="1">
      <alignment horizontal="left" vertical="center" indent="1"/>
    </xf>
    <xf numFmtId="0" fontId="8" fillId="0" borderId="23" xfId="979" applyFont="1" applyBorder="1" applyAlignment="1">
      <alignment horizontal="left" vertical="center"/>
    </xf>
    <xf numFmtId="0" fontId="8" fillId="0" borderId="0" xfId="979" applyFont="1" applyAlignment="1">
      <alignment horizontal="left" vertical="center"/>
    </xf>
    <xf numFmtId="0" fontId="3" fillId="0" borderId="0" xfId="979" applyAlignment="1">
      <alignment horizontal="right" vertical="center"/>
    </xf>
    <xf numFmtId="164" fontId="9" fillId="15" borderId="5" xfId="5" applyNumberFormat="1" applyFill="1" applyBorder="1" applyAlignment="1">
      <alignment horizontal="right" vertical="center"/>
    </xf>
    <xf numFmtId="0" fontId="136" fillId="0" borderId="0" xfId="979" applyFont="1" applyAlignment="1">
      <alignment vertical="center"/>
    </xf>
    <xf numFmtId="0" fontId="16" fillId="0" borderId="0" xfId="979" applyFont="1" applyAlignment="1">
      <alignment vertical="center"/>
    </xf>
    <xf numFmtId="0" fontId="9" fillId="6" borderId="33" xfId="944" applyNumberFormat="1" applyFont="1" applyFill="1" applyAlignment="1">
      <alignment horizontal="left" vertical="center"/>
    </xf>
    <xf numFmtId="164" fontId="9" fillId="13" borderId="33" xfId="944" applyFont="1" applyFill="1" applyAlignment="1">
      <alignment horizontal="right" vertical="center"/>
    </xf>
    <xf numFmtId="164" fontId="9" fillId="6" borderId="33" xfId="944" applyFont="1" applyFill="1" applyAlignment="1">
      <alignment horizontal="right" vertical="center"/>
    </xf>
    <xf numFmtId="164" fontId="9" fillId="0" borderId="33" xfId="944" applyFont="1" applyFill="1" applyAlignment="1">
      <alignment horizontal="right" vertical="center"/>
    </xf>
    <xf numFmtId="0" fontId="41" fillId="6" borderId="0" xfId="979" applyFont="1" applyFill="1" applyAlignment="1">
      <alignment vertical="center"/>
    </xf>
    <xf numFmtId="0" fontId="12" fillId="10" borderId="0" xfId="707" applyFill="1" applyAlignment="1">
      <alignment vertical="center"/>
    </xf>
    <xf numFmtId="0" fontId="9" fillId="0" borderId="22" xfId="5" applyNumberFormat="1" applyFill="1" applyBorder="1" applyAlignment="1">
      <alignment horizontal="left" vertical="center"/>
    </xf>
    <xf numFmtId="9" fontId="9" fillId="13" borderId="22" xfId="5" applyNumberFormat="1" applyFill="1" applyBorder="1" applyAlignment="1">
      <alignment horizontal="right" vertical="center"/>
    </xf>
    <xf numFmtId="9" fontId="9" fillId="0" borderId="22" xfId="5" applyNumberFormat="1" applyFill="1" applyBorder="1" applyAlignment="1">
      <alignment horizontal="right" vertical="center"/>
    </xf>
    <xf numFmtId="9" fontId="9" fillId="3" borderId="22" xfId="5" applyNumberFormat="1" applyBorder="1" applyAlignment="1">
      <alignment horizontal="right" vertical="center"/>
    </xf>
    <xf numFmtId="0" fontId="3" fillId="6" borderId="0" xfId="979" applyFill="1" applyAlignment="1">
      <alignment vertical="center"/>
    </xf>
    <xf numFmtId="168" fontId="3" fillId="0" borderId="0" xfId="979" applyNumberFormat="1" applyAlignment="1">
      <alignment vertical="center"/>
    </xf>
    <xf numFmtId="0" fontId="3" fillId="0" borderId="0" xfId="979" applyAlignment="1">
      <alignment horizontal="left" vertical="center"/>
    </xf>
    <xf numFmtId="164" fontId="6" fillId="0" borderId="0" xfId="972" applyNumberFormat="1" applyAlignment="1"/>
    <xf numFmtId="49" fontId="111" fillId="0" borderId="1" xfId="977">
      <alignment horizontal="right" vertical="center"/>
    </xf>
    <xf numFmtId="0" fontId="111" fillId="0" borderId="119" xfId="977" applyNumberFormat="1" applyBorder="1">
      <alignment horizontal="right" vertical="center"/>
    </xf>
    <xf numFmtId="0" fontId="111" fillId="0" borderId="1" xfId="977" applyNumberFormat="1">
      <alignment horizontal="right" vertical="center"/>
    </xf>
    <xf numFmtId="0" fontId="9" fillId="3" borderId="3" xfId="5" applyNumberFormat="1" applyAlignment="1"/>
    <xf numFmtId="164" fontId="9" fillId="31" borderId="8" xfId="5" applyNumberFormat="1" applyFill="1" applyBorder="1" applyAlignment="1">
      <alignment horizontal="right"/>
    </xf>
    <xf numFmtId="37" fontId="9" fillId="5" borderId="120" xfId="982" applyNumberFormat="1" applyFont="1" applyFill="1" applyBorder="1" applyAlignment="1">
      <alignment horizontal="right"/>
    </xf>
    <xf numFmtId="20" fontId="9" fillId="3" borderId="3" xfId="5" applyNumberFormat="1" applyAlignment="1"/>
    <xf numFmtId="37" fontId="9" fillId="0" borderId="25" xfId="982" applyNumberFormat="1" applyFont="1" applyBorder="1" applyAlignment="1">
      <alignment horizontal="right"/>
    </xf>
    <xf numFmtId="37" fontId="9" fillId="5" borderId="25" xfId="982" applyNumberFormat="1" applyFont="1" applyFill="1" applyBorder="1" applyAlignment="1">
      <alignment horizontal="right"/>
    </xf>
    <xf numFmtId="0" fontId="9" fillId="3" borderId="0" xfId="5" applyNumberFormat="1" applyBorder="1" applyAlignment="1"/>
    <xf numFmtId="164" fontId="9" fillId="31" borderId="14" xfId="5" applyNumberFormat="1" applyFill="1" applyBorder="1" applyAlignment="1">
      <alignment horizontal="right"/>
    </xf>
    <xf numFmtId="37" fontId="9" fillId="5" borderId="26" xfId="982" applyNumberFormat="1" applyFont="1" applyFill="1" applyBorder="1" applyAlignment="1">
      <alignment horizontal="right"/>
    </xf>
    <xf numFmtId="0" fontId="19" fillId="0" borderId="0" xfId="982" applyFont="1"/>
    <xf numFmtId="0" fontId="8" fillId="3" borderId="35" xfId="5" applyNumberFormat="1" applyFont="1" applyBorder="1" applyAlignment="1"/>
    <xf numFmtId="39" fontId="8" fillId="31" borderId="121" xfId="5" applyNumberFormat="1" applyFont="1" applyFill="1" applyBorder="1" applyAlignment="1">
      <alignment horizontal="right"/>
    </xf>
    <xf numFmtId="39" fontId="8" fillId="5" borderId="36" xfId="982" applyNumberFormat="1" applyFont="1" applyFill="1" applyBorder="1" applyAlignment="1">
      <alignment horizontal="right"/>
    </xf>
    <xf numFmtId="39" fontId="9" fillId="31" borderId="8" xfId="5" applyNumberFormat="1" applyFill="1" applyBorder="1" applyAlignment="1">
      <alignment horizontal="right"/>
    </xf>
    <xf numFmtId="0" fontId="9" fillId="5" borderId="25" xfId="982" applyFont="1" applyFill="1" applyBorder="1" applyAlignment="1">
      <alignment horizontal="right"/>
    </xf>
    <xf numFmtId="39" fontId="9" fillId="5" borderId="25" xfId="982" applyNumberFormat="1" applyFont="1" applyFill="1" applyBorder="1" applyAlignment="1">
      <alignment horizontal="right"/>
    </xf>
    <xf numFmtId="39" fontId="9" fillId="31" borderId="14" xfId="5" applyNumberFormat="1" applyFill="1" applyBorder="1" applyAlignment="1">
      <alignment horizontal="right"/>
    </xf>
    <xf numFmtId="0" fontId="9" fillId="5" borderId="26" xfId="982" applyFont="1" applyFill="1" applyBorder="1" applyAlignment="1">
      <alignment horizontal="right"/>
    </xf>
    <xf numFmtId="39" fontId="9" fillId="5" borderId="26" xfId="982" applyNumberFormat="1" applyFont="1" applyFill="1" applyBorder="1" applyAlignment="1">
      <alignment horizontal="right"/>
    </xf>
    <xf numFmtId="178" fontId="9" fillId="31" borderId="8" xfId="5" applyNumberFormat="1" applyFill="1" applyBorder="1" applyAlignment="1">
      <alignment horizontal="right"/>
    </xf>
    <xf numFmtId="178" fontId="9" fillId="5" borderId="25" xfId="982" applyNumberFormat="1" applyFont="1" applyFill="1" applyBorder="1" applyAlignment="1">
      <alignment horizontal="right"/>
    </xf>
    <xf numFmtId="178" fontId="9" fillId="31" borderId="14" xfId="5" applyNumberFormat="1" applyFill="1" applyBorder="1" applyAlignment="1">
      <alignment horizontal="right"/>
    </xf>
    <xf numFmtId="178" fontId="9" fillId="5" borderId="26" xfId="982" applyNumberFormat="1" applyFont="1" applyFill="1" applyBorder="1" applyAlignment="1">
      <alignment horizontal="right"/>
    </xf>
    <xf numFmtId="164" fontId="8" fillId="31" borderId="121" xfId="5" applyNumberFormat="1" applyFont="1" applyFill="1" applyBorder="1" applyAlignment="1">
      <alignment horizontal="right"/>
    </xf>
    <xf numFmtId="37" fontId="8" fillId="5" borderId="36" xfId="982" applyNumberFormat="1" applyFont="1" applyFill="1" applyBorder="1" applyAlignment="1">
      <alignment horizontal="right"/>
    </xf>
    <xf numFmtId="0" fontId="9" fillId="31" borderId="14" xfId="5" applyNumberFormat="1" applyFill="1" applyBorder="1" applyAlignment="1">
      <alignment horizontal="right"/>
    </xf>
    <xf numFmtId="0" fontId="9" fillId="3" borderId="35" xfId="5" applyNumberFormat="1" applyBorder="1" applyAlignment="1"/>
    <xf numFmtId="0" fontId="9" fillId="31" borderId="122" xfId="5" applyNumberFormat="1" applyFill="1" applyBorder="1" applyAlignment="1">
      <alignment horizontal="right"/>
    </xf>
    <xf numFmtId="0" fontId="9" fillId="5" borderId="41" xfId="982" applyFont="1" applyFill="1" applyBorder="1" applyAlignment="1">
      <alignment horizontal="right"/>
    </xf>
    <xf numFmtId="39" fontId="9" fillId="5" borderId="41" xfId="982" applyNumberFormat="1" applyFont="1" applyFill="1" applyBorder="1" applyAlignment="1">
      <alignment horizontal="right"/>
    </xf>
    <xf numFmtId="4" fontId="9" fillId="31" borderId="8" xfId="5" applyNumberFormat="1" applyFill="1" applyBorder="1" applyAlignment="1">
      <alignment horizontal="right"/>
    </xf>
    <xf numFmtId="167" fontId="3" fillId="0" borderId="0" xfId="979" applyNumberFormat="1" applyAlignment="1">
      <alignment vertical="center"/>
    </xf>
    <xf numFmtId="39" fontId="9" fillId="3" borderId="25" xfId="982" applyNumberFormat="1" applyFont="1" applyFill="1" applyBorder="1" applyAlignment="1">
      <alignment horizontal="right"/>
    </xf>
    <xf numFmtId="9" fontId="9" fillId="31" borderId="8" xfId="5" applyNumberFormat="1" applyFill="1" applyBorder="1" applyAlignment="1">
      <alignment horizontal="right"/>
    </xf>
    <xf numFmtId="9" fontId="9" fillId="5" borderId="25" xfId="982" applyNumberFormat="1" applyFont="1" applyFill="1" applyBorder="1" applyAlignment="1">
      <alignment horizontal="right"/>
    </xf>
    <xf numFmtId="179" fontId="44" fillId="31" borderId="8" xfId="5" applyNumberFormat="1" applyFont="1" applyFill="1" applyBorder="1" applyAlignment="1">
      <alignment horizontal="right"/>
    </xf>
    <xf numFmtId="168" fontId="9" fillId="5" borderId="25" xfId="982" applyNumberFormat="1" applyFont="1" applyFill="1" applyBorder="1" applyAlignment="1">
      <alignment horizontal="right"/>
    </xf>
    <xf numFmtId="179" fontId="9" fillId="5" borderId="25" xfId="982" applyNumberFormat="1" applyFont="1" applyFill="1" applyBorder="1" applyAlignment="1">
      <alignment horizontal="right"/>
    </xf>
    <xf numFmtId="0" fontId="9" fillId="3" borderId="7" xfId="5" applyNumberFormat="1" applyBorder="1" applyAlignment="1"/>
    <xf numFmtId="10" fontId="9" fillId="31" borderId="21" xfId="5" applyNumberFormat="1" applyFill="1" applyBorder="1" applyAlignment="1">
      <alignment horizontal="right"/>
    </xf>
    <xf numFmtId="10" fontId="9" fillId="5" borderId="123" xfId="982" applyNumberFormat="1" applyFont="1" applyFill="1" applyBorder="1" applyAlignment="1">
      <alignment horizontal="right"/>
    </xf>
    <xf numFmtId="2" fontId="0" fillId="0" borderId="0" xfId="952" applyNumberFormat="1" applyFont="1"/>
    <xf numFmtId="49" fontId="29" fillId="0" borderId="0" xfId="979" applyNumberFormat="1" applyFont="1" applyAlignment="1">
      <alignment vertical="center" wrapText="1"/>
    </xf>
    <xf numFmtId="49" fontId="29" fillId="0" borderId="0" xfId="979" applyNumberFormat="1" applyFont="1" applyAlignment="1">
      <alignment horizontal="justify" vertical="center" wrapText="1"/>
    </xf>
    <xf numFmtId="0" fontId="29" fillId="9" borderId="0" xfId="979" applyFont="1" applyFill="1" applyAlignment="1">
      <alignment vertical="center" wrapText="1"/>
    </xf>
    <xf numFmtId="0" fontId="29" fillId="9" borderId="0" xfId="979" applyFont="1" applyFill="1" applyAlignment="1">
      <alignment horizontal="justify" vertical="center" wrapText="1"/>
    </xf>
    <xf numFmtId="0" fontId="29" fillId="0" borderId="0" xfId="979" applyFont="1" applyAlignment="1">
      <alignment horizontal="justify" vertical="center" wrapText="1"/>
    </xf>
    <xf numFmtId="49" fontId="29" fillId="9" borderId="0" xfId="979" applyNumberFormat="1" applyFont="1" applyFill="1" applyAlignment="1">
      <alignment vertical="center" wrapText="1"/>
    </xf>
    <xf numFmtId="49" fontId="29" fillId="9" borderId="0" xfId="979" applyNumberFormat="1" applyFont="1" applyFill="1" applyAlignment="1">
      <alignment horizontal="justify" vertical="center" wrapText="1"/>
    </xf>
    <xf numFmtId="0" fontId="54" fillId="0" borderId="5" xfId="979" applyFont="1" applyBorder="1" applyAlignment="1">
      <alignment horizontal="right" vertical="center"/>
    </xf>
    <xf numFmtId="172" fontId="86" fillId="13" borderId="69" xfId="983" applyNumberFormat="1" applyFont="1" applyFill="1" applyBorder="1" applyAlignment="1">
      <alignment horizontal="right" vertical="center"/>
    </xf>
    <xf numFmtId="172" fontId="86" fillId="6" borderId="69" xfId="983" applyNumberFormat="1" applyFont="1" applyFill="1" applyBorder="1" applyAlignment="1">
      <alignment horizontal="right" vertical="center"/>
    </xf>
    <xf numFmtId="167" fontId="9" fillId="13" borderId="0" xfId="952" applyNumberFormat="1" applyFont="1" applyFill="1" applyBorder="1" applyAlignment="1">
      <alignment horizontal="right" vertical="center"/>
    </xf>
    <xf numFmtId="0" fontId="36" fillId="0" borderId="63" xfId="709" applyFill="1" applyBorder="1"/>
    <xf numFmtId="20" fontId="9" fillId="6" borderId="3" xfId="5" applyNumberFormat="1" applyFill="1" applyAlignment="1">
      <alignment vertical="center" wrapText="1"/>
    </xf>
    <xf numFmtId="164" fontId="9" fillId="6" borderId="3" xfId="5" applyNumberFormat="1" applyFill="1" applyAlignment="1">
      <alignment horizontal="right" vertical="center" wrapText="1"/>
    </xf>
    <xf numFmtId="20" fontId="9" fillId="6" borderId="0" xfId="5" applyNumberFormat="1" applyFill="1" applyBorder="1" applyAlignment="1">
      <alignment vertical="center" wrapText="1"/>
    </xf>
    <xf numFmtId="164" fontId="9" fillId="15" borderId="0" xfId="5" applyNumberFormat="1" applyFill="1" applyBorder="1" applyAlignment="1">
      <alignment horizontal="right" vertical="center"/>
    </xf>
    <xf numFmtId="20" fontId="9" fillId="6" borderId="74" xfId="5" applyNumberFormat="1" applyFill="1" applyBorder="1" applyAlignment="1">
      <alignment vertical="center" wrapText="1"/>
    </xf>
    <xf numFmtId="168" fontId="0" fillId="0" borderId="0" xfId="0" applyNumberFormat="1" applyAlignment="1">
      <alignment vertical="center"/>
    </xf>
    <xf numFmtId="0" fontId="0" fillId="6" borderId="0" xfId="0" applyFill="1"/>
    <xf numFmtId="20" fontId="9" fillId="6" borderId="74" xfId="5" applyNumberFormat="1" applyFill="1" applyBorder="1" applyAlignment="1">
      <alignment horizontal="left" vertical="center" wrapText="1" indent="1"/>
    </xf>
    <xf numFmtId="20" fontId="122" fillId="0" borderId="3" xfId="5" applyNumberFormat="1" applyFont="1" applyFill="1" applyAlignment="1">
      <alignment horizontal="left" vertical="center" wrapText="1" indent="3"/>
    </xf>
    <xf numFmtId="0" fontId="12" fillId="6" borderId="0" xfId="6" applyFill="1" applyAlignment="1">
      <alignment horizontal="left"/>
    </xf>
    <xf numFmtId="166" fontId="31" fillId="0" borderId="101" xfId="959" applyNumberFormat="1" applyFont="1" applyFill="1" applyBorder="1" applyAlignment="1">
      <alignment horizontal="center"/>
    </xf>
    <xf numFmtId="166" fontId="31" fillId="0" borderId="101" xfId="5" applyNumberFormat="1" applyFont="1" applyFill="1" applyBorder="1" applyAlignment="1">
      <alignment horizontal="center"/>
    </xf>
    <xf numFmtId="164" fontId="60" fillId="6" borderId="0" xfId="5" applyNumberFormat="1" applyFont="1" applyFill="1" applyBorder="1" applyAlignment="1">
      <alignment horizontal="right"/>
    </xf>
    <xf numFmtId="0" fontId="12" fillId="6" borderId="0" xfId="6" applyFill="1" applyAlignment="1">
      <alignment horizontal="left" wrapText="1"/>
    </xf>
    <xf numFmtId="168" fontId="34" fillId="6" borderId="3" xfId="5" applyNumberFormat="1" applyFont="1" applyFill="1" applyAlignment="1">
      <alignment horizontal="right"/>
    </xf>
    <xf numFmtId="168" fontId="9" fillId="6" borderId="3" xfId="5" applyNumberFormat="1" applyFill="1" applyAlignment="1">
      <alignment horizontal="right" wrapText="1"/>
    </xf>
    <xf numFmtId="168" fontId="9" fillId="6" borderId="28" xfId="5" applyNumberFormat="1" applyFill="1" applyBorder="1" applyAlignment="1">
      <alignment horizontal="right" vertical="center"/>
    </xf>
    <xf numFmtId="166" fontId="34" fillId="6" borderId="3" xfId="5" applyNumberFormat="1" applyFont="1" applyFill="1" applyAlignment="1">
      <alignment horizontal="right"/>
    </xf>
    <xf numFmtId="166" fontId="9" fillId="6" borderId="3" xfId="5" applyNumberFormat="1" applyFill="1" applyAlignment="1">
      <alignment horizontal="right" wrapText="1"/>
    </xf>
    <xf numFmtId="166" fontId="9" fillId="6" borderId="28" xfId="5" applyNumberFormat="1" applyFill="1" applyBorder="1" applyAlignment="1">
      <alignment horizontal="right" vertical="center"/>
    </xf>
    <xf numFmtId="0" fontId="76" fillId="33" borderId="0" xfId="0" applyFont="1" applyFill="1" applyAlignment="1">
      <alignment horizontal="left" vertical="center" indent="1"/>
    </xf>
    <xf numFmtId="0" fontId="76" fillId="34" borderId="0" xfId="0" applyFont="1" applyFill="1" applyAlignment="1">
      <alignment horizontal="left" vertical="center" indent="1"/>
    </xf>
    <xf numFmtId="0" fontId="149" fillId="0" borderId="0" xfId="709" applyFont="1" applyAlignment="1">
      <alignment vertical="top"/>
    </xf>
    <xf numFmtId="0" fontId="150" fillId="0" borderId="0" xfId="709" applyFont="1" applyAlignment="1">
      <alignment vertical="top"/>
    </xf>
    <xf numFmtId="0" fontId="36" fillId="6" borderId="0" xfId="980" applyFill="1"/>
    <xf numFmtId="0" fontId="2" fillId="6" borderId="0" xfId="982" applyFill="1"/>
    <xf numFmtId="0" fontId="82" fillId="6" borderId="0" xfId="972" applyNumberFormat="1" applyFont="1" applyFill="1" applyAlignment="1">
      <alignment vertical="center"/>
    </xf>
    <xf numFmtId="49" fontId="54" fillId="6" borderId="78" xfId="961" applyNumberFormat="1" applyFont="1" applyFill="1" applyBorder="1" applyAlignment="1">
      <alignment horizontal="left" vertical="center"/>
    </xf>
    <xf numFmtId="3" fontId="9" fillId="3" borderId="3" xfId="5" applyNumberFormat="1" applyAlignment="1">
      <alignment vertical="center"/>
    </xf>
    <xf numFmtId="3" fontId="9" fillId="3" borderId="78" xfId="5" applyNumberFormat="1" applyBorder="1" applyAlignment="1">
      <alignment vertical="center"/>
    </xf>
    <xf numFmtId="164" fontId="9" fillId="6" borderId="78" xfId="5" applyNumberFormat="1" applyFill="1" applyBorder="1" applyAlignment="1">
      <alignment horizontal="right" vertical="center"/>
    </xf>
    <xf numFmtId="3" fontId="91" fillId="6" borderId="79" xfId="962" applyNumberFormat="1" applyFill="1" applyAlignment="1">
      <alignment vertical="center"/>
    </xf>
    <xf numFmtId="3" fontId="9" fillId="3" borderId="81" xfId="5" applyNumberFormat="1" applyBorder="1" applyAlignment="1">
      <alignment vertical="center"/>
    </xf>
    <xf numFmtId="3" fontId="91" fillId="6" borderId="78" xfId="962" applyNumberFormat="1" applyFill="1" applyBorder="1" applyAlignment="1">
      <alignment vertical="center"/>
    </xf>
    <xf numFmtId="0" fontId="151" fillId="0" borderId="0" xfId="985"/>
    <xf numFmtId="0" fontId="119" fillId="0" borderId="0" xfId="979" applyFont="1" applyAlignment="1">
      <alignment vertical="center"/>
    </xf>
    <xf numFmtId="3" fontId="119" fillId="0" borderId="0" xfId="979" applyNumberFormat="1" applyFont="1" applyAlignment="1">
      <alignment vertical="center"/>
    </xf>
    <xf numFmtId="172" fontId="0" fillId="0" borderId="0" xfId="986" quotePrefix="1" applyNumberFormat="1" applyFont="1"/>
    <xf numFmtId="10" fontId="3" fillId="0" borderId="0" xfId="984" applyNumberFormat="1" applyFont="1" applyAlignment="1">
      <alignment vertical="center"/>
    </xf>
    <xf numFmtId="172" fontId="0" fillId="0" borderId="0" xfId="986" applyNumberFormat="1" applyFont="1"/>
    <xf numFmtId="164" fontId="3" fillId="0" borderId="0" xfId="979" applyNumberFormat="1" applyAlignment="1">
      <alignment horizontal="left" vertical="center"/>
    </xf>
    <xf numFmtId="0" fontId="29" fillId="0" borderId="0" xfId="979" applyFont="1" applyAlignment="1">
      <alignment vertical="center"/>
    </xf>
    <xf numFmtId="0" fontId="9" fillId="0" borderId="78" xfId="5" applyNumberFormat="1" applyFill="1" applyBorder="1" applyAlignment="1">
      <alignment vertical="center"/>
    </xf>
    <xf numFmtId="164" fontId="9" fillId="18" borderId="78" xfId="5" applyNumberFormat="1" applyFill="1" applyBorder="1" applyAlignment="1">
      <alignment horizontal="right" vertical="center"/>
    </xf>
    <xf numFmtId="0" fontId="9" fillId="0" borderId="78" xfId="5" applyNumberFormat="1" applyFill="1" applyBorder="1" applyAlignment="1">
      <alignment horizontal="right" vertical="center"/>
    </xf>
    <xf numFmtId="172" fontId="3" fillId="0" borderId="0" xfId="986" applyNumberFormat="1" applyFont="1" applyAlignment="1">
      <alignment vertical="center"/>
    </xf>
    <xf numFmtId="172" fontId="119" fillId="0" borderId="0" xfId="986" applyNumberFormat="1" applyFont="1" applyAlignment="1">
      <alignment vertical="center"/>
    </xf>
    <xf numFmtId="172" fontId="119" fillId="0" borderId="0" xfId="986" quotePrefix="1" applyNumberFormat="1" applyFont="1" applyAlignment="1">
      <alignment vertical="center"/>
    </xf>
    <xf numFmtId="172" fontId="3" fillId="0" borderId="0" xfId="986" quotePrefix="1" applyNumberFormat="1" applyFont="1" applyAlignment="1">
      <alignment vertical="center"/>
    </xf>
    <xf numFmtId="164" fontId="9" fillId="0" borderId="3" xfId="5" applyNumberFormat="1" applyFill="1" applyAlignment="1">
      <alignment vertical="center"/>
    </xf>
    <xf numFmtId="3" fontId="9" fillId="30" borderId="3" xfId="4" applyNumberFormat="1" applyFill="1" applyBorder="1">
      <alignment horizontal="right" vertical="center"/>
    </xf>
    <xf numFmtId="3" fontId="9" fillId="12" borderId="28" xfId="5" applyNumberFormat="1" applyFill="1" applyBorder="1" applyAlignment="1">
      <alignment horizontal="right" vertical="center"/>
    </xf>
    <xf numFmtId="169" fontId="9" fillId="0" borderId="3" xfId="5" applyNumberFormat="1" applyFill="1" applyAlignment="1">
      <alignment horizontal="right" vertical="center"/>
    </xf>
    <xf numFmtId="168" fontId="9" fillId="0" borderId="78" xfId="5" applyNumberFormat="1" applyFill="1" applyBorder="1" applyAlignment="1">
      <alignment horizontal="right" vertical="center"/>
    </xf>
    <xf numFmtId="0" fontId="9" fillId="12" borderId="3" xfId="3" applyFont="1" applyFill="1" applyBorder="1" applyAlignment="1">
      <alignment horizontal="right" vertical="center"/>
    </xf>
    <xf numFmtId="0" fontId="9" fillId="0" borderId="3" xfId="3" applyFont="1" applyBorder="1" applyAlignment="1">
      <alignment horizontal="right" vertical="center"/>
    </xf>
    <xf numFmtId="0" fontId="9" fillId="12" borderId="78" xfId="3" applyFont="1" applyFill="1" applyBorder="1" applyAlignment="1">
      <alignment horizontal="right" vertical="center"/>
    </xf>
    <xf numFmtId="49" fontId="8" fillId="3" borderId="79" xfId="962" applyFont="1" applyFill="1" applyAlignment="1">
      <alignment vertical="center"/>
    </xf>
    <xf numFmtId="164" fontId="8" fillId="0" borderId="79" xfId="962" applyNumberFormat="1" applyFont="1" applyFill="1" applyAlignment="1">
      <alignment horizontal="right" vertical="center"/>
    </xf>
    <xf numFmtId="164" fontId="91" fillId="0" borderId="79" xfId="962" applyNumberFormat="1" applyFill="1" applyAlignment="1">
      <alignment horizontal="right" vertical="center"/>
    </xf>
    <xf numFmtId="164" fontId="29" fillId="3" borderId="0" xfId="706" applyFont="1" applyFill="1" applyBorder="1" applyAlignment="1">
      <alignment vertical="center"/>
    </xf>
    <xf numFmtId="49" fontId="45" fillId="0" borderId="79" xfId="961" applyNumberFormat="1" applyFont="1" applyBorder="1" applyAlignment="1">
      <alignment horizontal="right" vertical="center" wrapText="1"/>
    </xf>
    <xf numFmtId="49" fontId="45" fillId="0" borderId="79" xfId="961" applyNumberFormat="1" applyFont="1" applyBorder="1">
      <alignment horizontal="right" vertical="center"/>
    </xf>
    <xf numFmtId="49" fontId="45" fillId="0" borderId="79" xfId="961" applyFont="1" applyBorder="1" applyAlignment="1">
      <alignment horizontal="right" vertical="center" wrapText="1"/>
    </xf>
    <xf numFmtId="0" fontId="3" fillId="0" borderId="87" xfId="979" applyBorder="1" applyAlignment="1">
      <alignment vertical="center"/>
    </xf>
    <xf numFmtId="164" fontId="114" fillId="0" borderId="79" xfId="962" applyNumberFormat="1" applyFont="1" applyFill="1" applyAlignment="1">
      <alignment horizontal="right" vertical="center" wrapText="1"/>
    </xf>
    <xf numFmtId="164" fontId="124" fillId="0" borderId="79" xfId="706" applyFont="1" applyFill="1" applyBorder="1" applyAlignment="1">
      <alignment horizontal="right" vertical="center"/>
    </xf>
    <xf numFmtId="164" fontId="122" fillId="0" borderId="3" xfId="8" applyNumberFormat="1" applyFont="1" applyFill="1" applyAlignment="1">
      <alignment horizontal="right" vertical="center"/>
    </xf>
    <xf numFmtId="164" fontId="122" fillId="0" borderId="22" xfId="8" applyNumberFormat="1" applyFont="1" applyFill="1" applyBorder="1" applyAlignment="1">
      <alignment horizontal="right" vertical="center"/>
    </xf>
    <xf numFmtId="164" fontId="124" fillId="0" borderId="79" xfId="962" applyNumberFormat="1" applyFont="1" applyFill="1" applyAlignment="1">
      <alignment horizontal="right" vertical="center"/>
    </xf>
    <xf numFmtId="164" fontId="154" fillId="0" borderId="79" xfId="962" applyNumberFormat="1" applyFont="1" applyFill="1" applyAlignment="1">
      <alignment horizontal="right" vertical="center"/>
    </xf>
    <xf numFmtId="0" fontId="68" fillId="0" borderId="0" xfId="979" applyFont="1" applyAlignment="1">
      <alignment vertical="center"/>
    </xf>
    <xf numFmtId="0" fontId="101" fillId="0" borderId="0" xfId="979" applyFont="1" applyAlignment="1">
      <alignment horizontal="left" vertical="center" wrapText="1"/>
    </xf>
    <xf numFmtId="49" fontId="45" fillId="0" borderId="78" xfId="961" applyNumberFormat="1" applyFont="1" applyBorder="1" applyAlignment="1">
      <alignment horizontal="right" vertical="center" wrapText="1"/>
    </xf>
    <xf numFmtId="164" fontId="90" fillId="0" borderId="78" xfId="962" applyNumberFormat="1" applyFont="1" applyFill="1" applyBorder="1" applyAlignment="1">
      <alignment horizontal="right" vertical="center"/>
    </xf>
    <xf numFmtId="164" fontId="114" fillId="0" borderId="78" xfId="962" applyNumberFormat="1" applyFont="1" applyFill="1" applyBorder="1" applyAlignment="1">
      <alignment horizontal="right" vertical="center" wrapText="1"/>
    </xf>
    <xf numFmtId="164" fontId="122" fillId="0" borderId="79" xfId="5" applyNumberFormat="1" applyFont="1" applyFill="1" applyBorder="1" applyAlignment="1">
      <alignment horizontal="right" vertical="center"/>
    </xf>
    <xf numFmtId="164" fontId="124" fillId="0" borderId="79" xfId="5" applyNumberFormat="1" applyFont="1" applyFill="1" applyBorder="1" applyAlignment="1">
      <alignment horizontal="right" vertical="center"/>
    </xf>
    <xf numFmtId="0" fontId="9" fillId="5" borderId="0" xfId="979" applyFont="1" applyFill="1" applyAlignment="1">
      <alignment vertical="center"/>
    </xf>
    <xf numFmtId="164" fontId="122" fillId="0" borderId="0" xfId="8" applyNumberFormat="1" applyFont="1" applyFill="1" applyBorder="1" applyAlignment="1">
      <alignment horizontal="right" vertical="center"/>
    </xf>
    <xf numFmtId="0" fontId="9" fillId="5" borderId="3" xfId="979" applyFont="1" applyFill="1" applyBorder="1" applyAlignment="1">
      <alignment vertical="center"/>
    </xf>
    <xf numFmtId="0" fontId="9" fillId="5" borderId="22" xfId="979" applyFont="1" applyFill="1" applyBorder="1" applyAlignment="1">
      <alignment vertical="center"/>
    </xf>
    <xf numFmtId="0" fontId="9" fillId="0" borderId="79" xfId="3" applyFont="1" applyBorder="1" applyAlignment="1">
      <alignment vertical="center"/>
    </xf>
    <xf numFmtId="164" fontId="9" fillId="0" borderId="79" xfId="3" applyNumberFormat="1" applyFont="1" applyBorder="1" applyAlignment="1">
      <alignment vertical="center"/>
    </xf>
    <xf numFmtId="164" fontId="124" fillId="0" borderId="79" xfId="962" applyNumberFormat="1" applyFont="1" applyFill="1" applyAlignment="1">
      <alignment vertical="center"/>
    </xf>
    <xf numFmtId="164" fontId="154" fillId="0" borderId="79" xfId="962" applyNumberFormat="1" applyFont="1" applyFill="1" applyAlignment="1">
      <alignment vertical="center"/>
    </xf>
    <xf numFmtId="0" fontId="9" fillId="5" borderId="81" xfId="979" applyFont="1" applyFill="1" applyBorder="1" applyAlignment="1">
      <alignment vertical="center"/>
    </xf>
    <xf numFmtId="164" fontId="122" fillId="0" borderId="81" xfId="8" applyNumberFormat="1" applyFont="1" applyFill="1" applyBorder="1" applyAlignment="1">
      <alignment horizontal="right" vertical="center"/>
    </xf>
    <xf numFmtId="0" fontId="155" fillId="0" borderId="0" xfId="979" applyFont="1" applyAlignment="1">
      <alignment vertical="center"/>
    </xf>
    <xf numFmtId="0" fontId="3" fillId="6" borderId="0" xfId="979" applyFill="1" applyAlignment="1">
      <alignment horizontal="left" vertical="center"/>
    </xf>
    <xf numFmtId="0" fontId="42" fillId="0" borderId="0" xfId="979" applyFont="1" applyAlignment="1">
      <alignment vertical="center"/>
    </xf>
    <xf numFmtId="0" fontId="42" fillId="6" borderId="0" xfId="979" applyFont="1" applyFill="1" applyAlignment="1">
      <alignment vertical="center"/>
    </xf>
    <xf numFmtId="49" fontId="45" fillId="6" borderId="87" xfId="961" applyFont="1" applyFill="1" applyBorder="1" applyAlignment="1">
      <alignment horizontal="centerContinuous" vertical="center"/>
    </xf>
    <xf numFmtId="164" fontId="92" fillId="3" borderId="79" xfId="962" applyNumberFormat="1" applyFont="1" applyFill="1" applyAlignment="1">
      <alignment horizontal="right" vertical="center"/>
    </xf>
    <xf numFmtId="0" fontId="155" fillId="6" borderId="0" xfId="979" applyFont="1" applyFill="1" applyAlignment="1">
      <alignment vertical="center"/>
    </xf>
    <xf numFmtId="164" fontId="124" fillId="3" borderId="79" xfId="706" applyFont="1" applyFill="1" applyBorder="1" applyAlignment="1">
      <alignment horizontal="right" vertical="center"/>
    </xf>
    <xf numFmtId="164" fontId="122" fillId="3" borderId="3" xfId="5" applyNumberFormat="1" applyFont="1" applyAlignment="1">
      <alignment horizontal="right" vertical="center"/>
    </xf>
    <xf numFmtId="164" fontId="122" fillId="3" borderId="22" xfId="5" applyNumberFormat="1" applyFont="1" applyBorder="1" applyAlignment="1">
      <alignment horizontal="right" vertical="center"/>
    </xf>
    <xf numFmtId="164" fontId="154" fillId="3" borderId="79" xfId="962" applyNumberFormat="1" applyFont="1" applyFill="1" applyAlignment="1">
      <alignment horizontal="right" vertical="center"/>
    </xf>
    <xf numFmtId="49" fontId="54" fillId="6" borderId="87" xfId="961" applyFont="1" applyFill="1" applyBorder="1" applyAlignment="1">
      <alignment horizontal="centerContinuous" vertical="center"/>
    </xf>
    <xf numFmtId="49" fontId="54" fillId="6" borderId="0" xfId="961" applyFont="1" applyFill="1" applyBorder="1">
      <alignment horizontal="right" vertical="center"/>
    </xf>
    <xf numFmtId="164" fontId="122" fillId="0" borderId="79" xfId="3" applyNumberFormat="1" applyFont="1" applyBorder="1" applyAlignment="1">
      <alignment vertical="center"/>
    </xf>
    <xf numFmtId="164" fontId="8" fillId="3" borderId="0" xfId="8" applyNumberFormat="1" applyFont="1" applyFill="1" applyBorder="1" applyAlignment="1">
      <alignment horizontal="right" vertical="center"/>
    </xf>
    <xf numFmtId="164" fontId="124" fillId="0" borderId="79" xfId="3" applyNumberFormat="1" applyFont="1" applyBorder="1" applyAlignment="1">
      <alignment vertical="center"/>
    </xf>
    <xf numFmtId="164" fontId="8" fillId="3" borderId="0" xfId="5" applyNumberFormat="1" applyFont="1" applyBorder="1" applyAlignment="1">
      <alignment horizontal="right" vertical="center"/>
    </xf>
    <xf numFmtId="164" fontId="91" fillId="6" borderId="0" xfId="962" applyNumberFormat="1" applyFill="1" applyBorder="1" applyAlignment="1">
      <alignment vertical="center"/>
    </xf>
    <xf numFmtId="164" fontId="131" fillId="0" borderId="79" xfId="962" applyNumberFormat="1" applyFont="1" applyFill="1" applyAlignment="1">
      <alignment vertical="center"/>
    </xf>
    <xf numFmtId="164" fontId="122" fillId="3" borderId="0" xfId="5" applyNumberFormat="1" applyFont="1" applyBorder="1" applyAlignment="1">
      <alignment horizontal="right" vertical="center"/>
    </xf>
    <xf numFmtId="0" fontId="3" fillId="3" borderId="0" xfId="979" applyFill="1" applyAlignment="1">
      <alignment vertical="center"/>
    </xf>
    <xf numFmtId="49" fontId="45" fillId="3" borderId="78" xfId="961" applyFont="1" applyFill="1" applyBorder="1">
      <alignment horizontal="right" vertical="center"/>
    </xf>
    <xf numFmtId="0" fontId="68" fillId="3" borderId="79" xfId="979" applyFont="1" applyFill="1" applyBorder="1" applyAlignment="1">
      <alignment vertical="center" wrapText="1"/>
    </xf>
    <xf numFmtId="164" fontId="9" fillId="3" borderId="0" xfId="706" applyFont="1" applyFill="1" applyBorder="1" applyAlignment="1">
      <alignment vertical="center"/>
    </xf>
    <xf numFmtId="164" fontId="156" fillId="3" borderId="0" xfId="978" applyNumberFormat="1" applyFont="1" applyFill="1" applyBorder="1" applyAlignment="1">
      <alignment horizontal="right" vertical="center"/>
    </xf>
    <xf numFmtId="49" fontId="114" fillId="0" borderId="78" xfId="961" applyNumberFormat="1" applyFont="1" applyBorder="1" applyAlignment="1">
      <alignment horizontal="right" vertical="center" wrapText="1"/>
    </xf>
    <xf numFmtId="0" fontId="8" fillId="6" borderId="79" xfId="3" applyFill="1" applyBorder="1" applyAlignment="1">
      <alignment vertical="center"/>
    </xf>
    <xf numFmtId="164" fontId="8" fillId="6" borderId="79" xfId="3" applyNumberFormat="1" applyFill="1" applyBorder="1" applyAlignment="1">
      <alignment vertical="center"/>
    </xf>
    <xf numFmtId="0" fontId="157" fillId="6" borderId="0" xfId="979" applyFont="1" applyFill="1" applyAlignment="1">
      <alignment vertical="center"/>
    </xf>
    <xf numFmtId="164" fontId="124" fillId="6" borderId="79" xfId="3" applyNumberFormat="1" applyFont="1" applyFill="1" applyBorder="1" applyAlignment="1">
      <alignment vertical="center"/>
    </xf>
    <xf numFmtId="1" fontId="3" fillId="6" borderId="0" xfId="979" applyNumberFormat="1" applyFill="1" applyAlignment="1">
      <alignment vertical="center"/>
    </xf>
    <xf numFmtId="0" fontId="9" fillId="3" borderId="0" xfId="979" applyFont="1" applyFill="1" applyAlignment="1">
      <alignment vertical="center"/>
    </xf>
    <xf numFmtId="0" fontId="9" fillId="3" borderId="3" xfId="979" applyFont="1" applyFill="1" applyBorder="1" applyAlignment="1">
      <alignment vertical="center"/>
    </xf>
    <xf numFmtId="0" fontId="9" fillId="3" borderId="22" xfId="979" applyFont="1" applyFill="1" applyBorder="1" applyAlignment="1">
      <alignment vertical="center"/>
    </xf>
    <xf numFmtId="1" fontId="3" fillId="0" borderId="0" xfId="979" applyNumberFormat="1" applyAlignment="1">
      <alignment vertical="center"/>
    </xf>
    <xf numFmtId="164" fontId="122" fillId="0" borderId="81" xfId="5" applyNumberFormat="1" applyFont="1" applyFill="1" applyBorder="1" applyAlignment="1">
      <alignment horizontal="right" vertical="center"/>
    </xf>
    <xf numFmtId="164" fontId="122" fillId="3" borderId="81" xfId="5" applyNumberFormat="1" applyFont="1" applyBorder="1" applyAlignment="1">
      <alignment horizontal="right" vertical="center"/>
    </xf>
    <xf numFmtId="175" fontId="3" fillId="0" borderId="0" xfId="979" applyNumberFormat="1" applyAlignment="1">
      <alignment vertical="center"/>
    </xf>
    <xf numFmtId="176" fontId="3" fillId="0" borderId="0" xfId="979" applyNumberFormat="1" applyAlignment="1">
      <alignment vertical="center"/>
    </xf>
    <xf numFmtId="0" fontId="3" fillId="0" borderId="0" xfId="979" applyAlignment="1">
      <alignment horizontal="left" vertical="center" wrapText="1"/>
    </xf>
    <xf numFmtId="164" fontId="74" fillId="3" borderId="0" xfId="706" applyFont="1" applyFill="1" applyBorder="1" applyAlignment="1">
      <alignment vertical="center"/>
    </xf>
    <xf numFmtId="0" fontId="3" fillId="0" borderId="0" xfId="979" applyAlignment="1">
      <alignment wrapText="1"/>
    </xf>
    <xf numFmtId="0" fontId="3" fillId="6" borderId="0" xfId="979" applyFill="1" applyAlignment="1">
      <alignment horizontal="right" vertical="center"/>
    </xf>
    <xf numFmtId="0" fontId="91" fillId="17" borderId="79" xfId="978" applyNumberFormat="1" applyFont="1" applyFill="1" applyBorder="1" applyAlignment="1">
      <alignment horizontal="left" vertical="center"/>
    </xf>
    <xf numFmtId="0" fontId="8" fillId="6" borderId="33" xfId="3" applyNumberFormat="1" applyFill="1" applyBorder="1" applyAlignment="1">
      <alignment vertical="center"/>
    </xf>
    <xf numFmtId="164" fontId="8" fillId="0" borderId="33" xfId="3" applyNumberFormat="1" applyBorder="1" applyAlignment="1">
      <alignment horizontal="right" vertical="center"/>
    </xf>
    <xf numFmtId="164" fontId="8" fillId="6" borderId="33" xfId="3" applyNumberFormat="1" applyFill="1" applyBorder="1" applyAlignment="1">
      <alignment horizontal="right" vertical="center"/>
    </xf>
    <xf numFmtId="164" fontId="64" fillId="6" borderId="33" xfId="3" applyNumberFormat="1" applyFont="1" applyFill="1" applyBorder="1" applyAlignment="1">
      <alignment horizontal="right" vertical="center"/>
    </xf>
    <xf numFmtId="164" fontId="101" fillId="3" borderId="0" xfId="706" applyFont="1" applyFill="1" applyBorder="1" applyAlignment="1">
      <alignment vertical="center"/>
    </xf>
    <xf numFmtId="164" fontId="91" fillId="17" borderId="78" xfId="978" applyNumberFormat="1" applyFont="1" applyFill="1" applyBorder="1" applyAlignment="1">
      <alignment horizontal="right" vertical="center"/>
    </xf>
    <xf numFmtId="0" fontId="132" fillId="0" borderId="0" xfId="979" applyFont="1"/>
    <xf numFmtId="0" fontId="19" fillId="6" borderId="0" xfId="979" applyFont="1" applyFill="1" applyAlignment="1">
      <alignment vertical="center"/>
    </xf>
    <xf numFmtId="164" fontId="3" fillId="6" borderId="0" xfId="979" applyNumberFormat="1" applyFill="1" applyAlignment="1">
      <alignment vertical="center"/>
    </xf>
    <xf numFmtId="0" fontId="125" fillId="6" borderId="0" xfId="979" applyFont="1" applyFill="1" applyAlignment="1">
      <alignment vertical="center"/>
    </xf>
    <xf numFmtId="49" fontId="90" fillId="6" borderId="86" xfId="961" applyFont="1" applyFill="1" applyBorder="1" applyAlignment="1">
      <alignment horizontal="right" vertical="center" wrapText="1"/>
    </xf>
    <xf numFmtId="49" fontId="45" fillId="0" borderId="86" xfId="961" applyFont="1" applyBorder="1" applyAlignment="1">
      <alignment horizontal="right" vertical="center" wrapText="1"/>
    </xf>
    <xf numFmtId="0" fontId="9" fillId="3" borderId="124" xfId="5" applyNumberFormat="1" applyBorder="1" applyAlignment="1">
      <alignment vertical="center"/>
    </xf>
    <xf numFmtId="0" fontId="9" fillId="3" borderId="40" xfId="5" applyNumberFormat="1" applyBorder="1" applyAlignment="1">
      <alignment vertical="center"/>
    </xf>
    <xf numFmtId="164" fontId="9" fillId="0" borderId="40" xfId="8" applyNumberFormat="1" applyFill="1" applyBorder="1" applyAlignment="1">
      <alignment horizontal="right" vertical="center"/>
    </xf>
    <xf numFmtId="0" fontId="9" fillId="3" borderId="8" xfId="5" applyNumberFormat="1" applyBorder="1" applyAlignment="1">
      <alignment vertical="center"/>
    </xf>
    <xf numFmtId="0" fontId="9" fillId="3" borderId="125" xfId="5" applyNumberFormat="1" applyBorder="1" applyAlignment="1">
      <alignment vertical="center"/>
    </xf>
    <xf numFmtId="0" fontId="9" fillId="3" borderId="126" xfId="5" applyNumberFormat="1" applyBorder="1" applyAlignment="1">
      <alignment vertical="center"/>
    </xf>
    <xf numFmtId="164" fontId="9" fillId="0" borderId="125" xfId="8" applyNumberFormat="1" applyFill="1" applyBorder="1" applyAlignment="1">
      <alignment horizontal="right" vertical="center"/>
    </xf>
    <xf numFmtId="164" fontId="9" fillId="0" borderId="126" xfId="8" applyNumberFormat="1" applyFill="1" applyBorder="1" applyAlignment="1">
      <alignment horizontal="right" vertical="center"/>
    </xf>
    <xf numFmtId="0" fontId="9" fillId="3" borderId="80" xfId="5" applyNumberFormat="1" applyBorder="1" applyAlignment="1">
      <alignment vertical="center"/>
    </xf>
    <xf numFmtId="0" fontId="91" fillId="17" borderId="82" xfId="978" applyNumberFormat="1" applyFont="1" applyFill="1" applyBorder="1" applyAlignment="1">
      <alignment vertical="center"/>
    </xf>
    <xf numFmtId="164" fontId="91" fillId="0" borderId="78" xfId="978" applyNumberFormat="1" applyFont="1" applyFill="1" applyBorder="1" applyAlignment="1">
      <alignment horizontal="right" vertical="center"/>
    </xf>
    <xf numFmtId="164" fontId="91" fillId="0" borderId="82" xfId="978" applyNumberFormat="1" applyFont="1" applyFill="1" applyBorder="1" applyAlignment="1">
      <alignment horizontal="right" vertical="center"/>
    </xf>
    <xf numFmtId="0" fontId="91" fillId="17" borderId="86" xfId="978" applyNumberFormat="1" applyFont="1" applyFill="1" applyBorder="1" applyAlignment="1">
      <alignment vertical="center"/>
    </xf>
    <xf numFmtId="164" fontId="91" fillId="0" borderId="86" xfId="978" applyNumberFormat="1" applyFont="1" applyFill="1" applyBorder="1" applyAlignment="1">
      <alignment horizontal="right" vertical="center"/>
    </xf>
    <xf numFmtId="0" fontId="3" fillId="6" borderId="0" xfId="979" applyFill="1" applyAlignment="1">
      <alignment vertical="center" wrapText="1"/>
    </xf>
    <xf numFmtId="164" fontId="9" fillId="0" borderId="127" xfId="8" applyNumberFormat="1" applyFill="1" applyBorder="1" applyAlignment="1">
      <alignment horizontal="right" vertical="center"/>
    </xf>
    <xf numFmtId="0" fontId="91" fillId="17" borderId="78" xfId="978" applyNumberFormat="1" applyFont="1" applyFill="1" applyBorder="1" applyAlignment="1">
      <alignment vertical="center"/>
    </xf>
    <xf numFmtId="164" fontId="91" fillId="0" borderId="88" xfId="978" applyNumberFormat="1" applyFont="1" applyFill="1" applyBorder="1" applyAlignment="1">
      <alignment horizontal="right" vertical="center"/>
    </xf>
    <xf numFmtId="0" fontId="74" fillId="0" borderId="0" xfId="979" applyFont="1" applyAlignment="1">
      <alignment vertical="center"/>
    </xf>
    <xf numFmtId="164" fontId="91" fillId="14" borderId="78" xfId="978" applyNumberFormat="1" applyFont="1" applyFill="1" applyBorder="1" applyAlignment="1">
      <alignment horizontal="right" vertical="center"/>
    </xf>
    <xf numFmtId="164" fontId="91" fillId="17" borderId="88" xfId="978" applyNumberFormat="1" applyFont="1" applyFill="1" applyBorder="1" applyAlignment="1">
      <alignment horizontal="right" vertical="center"/>
    </xf>
    <xf numFmtId="0" fontId="9" fillId="18" borderId="49" xfId="8" applyNumberFormat="1" applyFill="1" applyBorder="1" applyAlignment="1">
      <alignment horizontal="right" vertical="center"/>
    </xf>
    <xf numFmtId="0" fontId="9" fillId="18" borderId="28" xfId="8" applyNumberFormat="1" applyFill="1" applyBorder="1" applyAlignment="1">
      <alignment horizontal="right" vertical="center"/>
    </xf>
    <xf numFmtId="168" fontId="9" fillId="18" borderId="28" xfId="8" applyNumberFormat="1" applyFill="1" applyBorder="1" applyAlignment="1">
      <alignment horizontal="right" vertical="center"/>
    </xf>
    <xf numFmtId="0" fontId="34" fillId="0" borderId="79" xfId="979" applyFont="1" applyBorder="1"/>
    <xf numFmtId="166" fontId="9" fillId="6" borderId="28" xfId="8" applyNumberFormat="1" applyFill="1" applyBorder="1" applyAlignment="1">
      <alignment horizontal="right" vertical="center"/>
    </xf>
    <xf numFmtId="168" fontId="91" fillId="17" borderId="89" xfId="978" applyNumberFormat="1" applyFont="1" applyFill="1" applyBorder="1" applyAlignment="1">
      <alignment horizontal="right" vertical="center"/>
    </xf>
    <xf numFmtId="0" fontId="3" fillId="6" borderId="38" xfId="979" applyFill="1" applyBorder="1" applyAlignment="1">
      <alignment vertical="center"/>
    </xf>
    <xf numFmtId="168" fontId="9" fillId="3" borderId="39" xfId="8" applyNumberFormat="1" applyFill="1" applyBorder="1" applyAlignment="1">
      <alignment horizontal="right" vertical="center"/>
    </xf>
    <xf numFmtId="164" fontId="8" fillId="3" borderId="86" xfId="706" applyFill="1" applyBorder="1" applyAlignment="1">
      <alignment vertical="center"/>
    </xf>
    <xf numFmtId="0" fontId="9" fillId="3" borderId="16" xfId="5" applyNumberFormat="1" applyBorder="1" applyAlignment="1">
      <alignment vertical="center"/>
    </xf>
    <xf numFmtId="0" fontId="9" fillId="3" borderId="38" xfId="8" applyNumberFormat="1" applyFill="1" applyBorder="1" applyAlignment="1">
      <alignment horizontal="right" vertical="center"/>
    </xf>
    <xf numFmtId="0" fontId="34" fillId="0" borderId="0" xfId="979" applyFont="1"/>
    <xf numFmtId="168" fontId="91" fillId="6" borderId="79" xfId="978" applyNumberFormat="1" applyFont="1" applyFill="1" applyBorder="1" applyAlignment="1">
      <alignment horizontal="right" vertical="center"/>
    </xf>
    <xf numFmtId="164" fontId="9" fillId="3" borderId="49" xfId="8" applyNumberFormat="1" applyFill="1" applyBorder="1" applyAlignment="1">
      <alignment horizontal="right" vertical="center"/>
    </xf>
    <xf numFmtId="168" fontId="8" fillId="3" borderId="79" xfId="706" applyNumberFormat="1" applyFill="1" applyBorder="1" applyAlignment="1">
      <alignment horizontal="right" vertical="center"/>
    </xf>
    <xf numFmtId="0" fontId="12" fillId="6" borderId="0" xfId="979" applyFont="1" applyFill="1" applyAlignment="1">
      <alignment vertical="center"/>
    </xf>
    <xf numFmtId="0" fontId="3" fillId="0" borderId="0" xfId="979" applyAlignment="1">
      <alignment horizontal="center"/>
    </xf>
    <xf numFmtId="0" fontId="134" fillId="6" borderId="0" xfId="979" applyFont="1" applyFill="1"/>
    <xf numFmtId="0" fontId="3" fillId="6" borderId="0" xfId="979" applyFill="1"/>
    <xf numFmtId="0" fontId="3" fillId="6" borderId="0" xfId="979" applyFill="1" applyAlignment="1">
      <alignment wrapText="1"/>
    </xf>
    <xf numFmtId="0" fontId="19" fillId="0" borderId="78" xfId="979" applyFont="1" applyBorder="1"/>
    <xf numFmtId="0" fontId="19" fillId="0" borderId="78" xfId="979" applyFont="1" applyBorder="1" applyAlignment="1">
      <alignment wrapText="1"/>
    </xf>
    <xf numFmtId="0" fontId="19" fillId="0" borderId="78" xfId="979" applyFont="1" applyBorder="1" applyAlignment="1">
      <alignment horizontal="center"/>
    </xf>
    <xf numFmtId="0" fontId="120" fillId="0" borderId="0" xfId="979" applyFont="1"/>
    <xf numFmtId="2" fontId="3" fillId="0" borderId="0" xfId="979" applyNumberFormat="1" applyAlignment="1">
      <alignment horizontal="center"/>
    </xf>
    <xf numFmtId="0" fontId="3" fillId="0" borderId="110" xfId="979" applyBorder="1"/>
    <xf numFmtId="0" fontId="3" fillId="0" borderId="110" xfId="979" applyBorder="1" applyAlignment="1">
      <alignment wrapText="1"/>
    </xf>
    <xf numFmtId="2" fontId="3" fillId="0" borderId="110" xfId="979" applyNumberFormat="1" applyBorder="1" applyAlignment="1">
      <alignment horizontal="center"/>
    </xf>
    <xf numFmtId="0" fontId="3" fillId="0" borderId="110" xfId="979" applyBorder="1" applyAlignment="1">
      <alignment horizontal="center"/>
    </xf>
    <xf numFmtId="0" fontId="3" fillId="0" borderId="0" xfId="979" applyAlignment="1">
      <alignment horizontal="left"/>
    </xf>
    <xf numFmtId="0" fontId="3" fillId="0" borderId="0" xfId="979" applyAlignment="1">
      <alignment horizontal="left" wrapText="1"/>
    </xf>
    <xf numFmtId="0" fontId="3" fillId="0" borderId="19" xfId="979" applyBorder="1"/>
    <xf numFmtId="0" fontId="3" fillId="0" borderId="19" xfId="979" applyBorder="1" applyAlignment="1">
      <alignment horizontal="left"/>
    </xf>
    <xf numFmtId="0" fontId="3" fillId="0" borderId="19" xfId="979" applyBorder="1" applyAlignment="1">
      <alignment horizontal="left" wrapText="1"/>
    </xf>
    <xf numFmtId="2" fontId="3" fillId="0" borderId="19" xfId="979" applyNumberFormat="1" applyBorder="1" applyAlignment="1">
      <alignment horizontal="center"/>
    </xf>
    <xf numFmtId="0" fontId="3" fillId="0" borderId="19" xfId="979" applyBorder="1" applyAlignment="1">
      <alignment horizontal="center"/>
    </xf>
    <xf numFmtId="0" fontId="3" fillId="0" borderId="78" xfId="979" applyBorder="1"/>
    <xf numFmtId="0" fontId="3" fillId="0" borderId="78" xfId="979" applyBorder="1" applyAlignment="1">
      <alignment wrapText="1"/>
    </xf>
    <xf numFmtId="2" fontId="3" fillId="0" borderId="78" xfId="979" applyNumberFormat="1" applyBorder="1" applyAlignment="1">
      <alignment horizontal="center"/>
    </xf>
    <xf numFmtId="0" fontId="3" fillId="0" borderId="78" xfId="979" applyBorder="1" applyAlignment="1">
      <alignment horizontal="center"/>
    </xf>
    <xf numFmtId="0" fontId="3" fillId="0" borderId="19" xfId="979" applyBorder="1" applyAlignment="1">
      <alignment vertical="top"/>
    </xf>
    <xf numFmtId="0" fontId="3" fillId="0" borderId="19" xfId="979" applyBorder="1" applyAlignment="1">
      <alignment wrapText="1"/>
    </xf>
    <xf numFmtId="2" fontId="3" fillId="0" borderId="19" xfId="979" applyNumberFormat="1" applyBorder="1" applyAlignment="1">
      <alignment horizontal="center" vertical="top"/>
    </xf>
    <xf numFmtId="0" fontId="3" fillId="0" borderId="19" xfId="979" applyBorder="1" applyAlignment="1">
      <alignment horizontal="center" vertical="top"/>
    </xf>
    <xf numFmtId="0" fontId="3" fillId="0" borderId="19" xfId="979" applyBorder="1" applyAlignment="1">
      <alignment vertical="top" wrapText="1"/>
    </xf>
    <xf numFmtId="0" fontId="19" fillId="0" borderId="19" xfId="979" applyFont="1" applyBorder="1"/>
    <xf numFmtId="0" fontId="3" fillId="0" borderId="78" xfId="979" applyBorder="1" applyAlignment="1">
      <alignment vertical="top"/>
    </xf>
    <xf numFmtId="0" fontId="3" fillId="0" borderId="78" xfId="979" applyBorder="1" applyAlignment="1">
      <alignment vertical="top" wrapText="1"/>
    </xf>
    <xf numFmtId="2" fontId="3" fillId="0" borderId="78" xfId="979" applyNumberFormat="1" applyBorder="1" applyAlignment="1">
      <alignment horizontal="center" vertical="top"/>
    </xf>
    <xf numFmtId="0" fontId="3" fillId="0" borderId="78" xfId="979" applyBorder="1" applyAlignment="1">
      <alignment horizontal="center" vertical="top"/>
    </xf>
    <xf numFmtId="0" fontId="2" fillId="6" borderId="0" xfId="979" applyFont="1" applyFill="1"/>
    <xf numFmtId="0" fontId="134" fillId="0" borderId="0" xfId="979" applyFont="1" applyAlignment="1">
      <alignment wrapText="1"/>
    </xf>
    <xf numFmtId="0" fontId="14" fillId="6" borderId="0" xfId="7" applyNumberFormat="1" applyFill="1" applyAlignment="1">
      <alignment horizontal="left" vertical="center" wrapText="1"/>
    </xf>
    <xf numFmtId="0" fontId="12" fillId="6" borderId="0" xfId="0" applyFont="1" applyFill="1" applyAlignment="1">
      <alignment horizontal="left" vertical="center"/>
    </xf>
    <xf numFmtId="0" fontId="137" fillId="0" borderId="0" xfId="2" applyNumberFormat="1" applyFont="1" applyBorder="1" applyAlignment="1">
      <alignment vertical="center"/>
    </xf>
    <xf numFmtId="0" fontId="12" fillId="6" borderId="0" xfId="6" applyFill="1" applyAlignment="1">
      <alignment vertical="top" wrapText="1"/>
    </xf>
    <xf numFmtId="0" fontId="12" fillId="6" borderId="0" xfId="6" applyFill="1">
      <alignment vertical="top"/>
    </xf>
    <xf numFmtId="0" fontId="12" fillId="6" borderId="0" xfId="0" applyFont="1" applyFill="1" applyAlignment="1">
      <alignment vertical="center"/>
    </xf>
    <xf numFmtId="0" fontId="160" fillId="6" borderId="0" xfId="982" applyFont="1" applyFill="1"/>
    <xf numFmtId="0" fontId="74" fillId="6" borderId="0" xfId="6" applyFont="1" applyFill="1" applyAlignment="1">
      <alignment vertical="center"/>
    </xf>
    <xf numFmtId="164" fontId="9" fillId="15" borderId="128" xfId="5" applyNumberFormat="1" applyFill="1" applyBorder="1" applyAlignment="1">
      <alignment horizontal="right" vertical="center"/>
    </xf>
    <xf numFmtId="49" fontId="46" fillId="0" borderId="130" xfId="960" applyFont="1" applyBorder="1" applyAlignment="1">
      <alignment horizontal="left" vertical="center"/>
    </xf>
    <xf numFmtId="0" fontId="162" fillId="0" borderId="130" xfId="960" applyNumberFormat="1" applyFont="1" applyBorder="1">
      <alignment horizontal="right" vertical="center"/>
    </xf>
    <xf numFmtId="0" fontId="54" fillId="0" borderId="130" xfId="960" applyNumberFormat="1" applyFont="1" applyBorder="1">
      <alignment horizontal="right" vertical="center"/>
    </xf>
    <xf numFmtId="164" fontId="9" fillId="6" borderId="128" xfId="5" applyNumberFormat="1" applyFill="1" applyBorder="1" applyAlignment="1">
      <alignment horizontal="right" vertical="center" wrapText="1"/>
    </xf>
    <xf numFmtId="0" fontId="45" fillId="0" borderId="130" xfId="960" applyNumberFormat="1" applyFont="1" applyBorder="1">
      <alignment horizontal="right" vertical="center"/>
    </xf>
    <xf numFmtId="20" fontId="9" fillId="0" borderId="128" xfId="5" applyNumberFormat="1" applyFill="1" applyBorder="1" applyAlignment="1">
      <alignment horizontal="left" vertical="center" wrapText="1"/>
    </xf>
    <xf numFmtId="166" fontId="9" fillId="13" borderId="128" xfId="5" applyNumberFormat="1" applyFill="1" applyBorder="1" applyAlignment="1">
      <alignment horizontal="right" vertical="center"/>
    </xf>
    <xf numFmtId="166" fontId="9" fillId="0" borderId="128" xfId="5" applyNumberFormat="1" applyFill="1" applyBorder="1" applyAlignment="1">
      <alignment horizontal="right" vertical="center"/>
    </xf>
    <xf numFmtId="20" fontId="163" fillId="0" borderId="130" xfId="5" applyNumberFormat="1" applyFont="1" applyFill="1" applyBorder="1" applyAlignment="1">
      <alignment vertical="center" wrapText="1"/>
    </xf>
    <xf numFmtId="166" fontId="163" fillId="13" borderId="130" xfId="5" applyNumberFormat="1" applyFont="1" applyFill="1" applyBorder="1" applyAlignment="1">
      <alignment horizontal="right" vertical="center"/>
    </xf>
    <xf numFmtId="166" fontId="163" fillId="0" borderId="130" xfId="5" applyNumberFormat="1" applyFont="1" applyFill="1" applyBorder="1" applyAlignment="1">
      <alignment horizontal="right" vertical="center"/>
    </xf>
    <xf numFmtId="20" fontId="31" fillId="0" borderId="128" xfId="5" applyNumberFormat="1" applyFont="1" applyFill="1" applyBorder="1" applyAlignment="1">
      <alignment vertical="center" wrapText="1"/>
    </xf>
    <xf numFmtId="166" fontId="31" fillId="13" borderId="128" xfId="5" applyNumberFormat="1" applyFont="1" applyFill="1" applyBorder="1" applyAlignment="1">
      <alignment horizontal="right" vertical="center"/>
    </xf>
    <xf numFmtId="166" fontId="31" fillId="0" borderId="128" xfId="5" applyNumberFormat="1" applyFont="1" applyFill="1" applyBorder="1" applyAlignment="1">
      <alignment horizontal="right" vertical="center"/>
    </xf>
    <xf numFmtId="20" fontId="163" fillId="0" borderId="129" xfId="5" applyNumberFormat="1" applyFont="1" applyFill="1" applyBorder="1" applyAlignment="1">
      <alignment vertical="center" wrapText="1"/>
    </xf>
    <xf numFmtId="166" fontId="163" fillId="13" borderId="129" xfId="5" applyNumberFormat="1" applyFont="1" applyFill="1" applyBorder="1" applyAlignment="1">
      <alignment horizontal="right" vertical="center"/>
    </xf>
    <xf numFmtId="166" fontId="163" fillId="0" borderId="129" xfId="5" applyNumberFormat="1" applyFont="1" applyFill="1" applyBorder="1" applyAlignment="1">
      <alignment horizontal="right" vertical="center"/>
    </xf>
    <xf numFmtId="49" fontId="46" fillId="0" borderId="130" xfId="975" applyFont="1" applyBorder="1" applyAlignment="1">
      <alignment horizontal="left"/>
    </xf>
    <xf numFmtId="0" fontId="162" fillId="0" borderId="130" xfId="975" applyNumberFormat="1" applyFont="1" applyBorder="1" applyAlignment="1">
      <alignment horizontal="right"/>
    </xf>
    <xf numFmtId="20" fontId="31" fillId="0" borderId="128" xfId="5" applyNumberFormat="1" applyFont="1" applyFill="1" applyBorder="1" applyAlignment="1">
      <alignment wrapText="1"/>
    </xf>
    <xf numFmtId="164" fontId="31" fillId="13" borderId="128" xfId="5" applyNumberFormat="1" applyFont="1" applyFill="1" applyBorder="1" applyAlignment="1">
      <alignment horizontal="right"/>
    </xf>
    <xf numFmtId="20" fontId="163" fillId="0" borderId="129" xfId="5" applyNumberFormat="1" applyFont="1" applyFill="1" applyBorder="1" applyAlignment="1">
      <alignment wrapText="1"/>
    </xf>
    <xf numFmtId="164" fontId="163" fillId="13" borderId="129" xfId="5" applyNumberFormat="1" applyFont="1" applyFill="1" applyBorder="1" applyAlignment="1">
      <alignment horizontal="right"/>
    </xf>
    <xf numFmtId="20" fontId="9" fillId="0" borderId="129" xfId="5" applyNumberFormat="1" applyFill="1" applyBorder="1" applyAlignment="1">
      <alignment horizontal="left" wrapText="1"/>
    </xf>
    <xf numFmtId="170" fontId="9" fillId="13" borderId="129" xfId="5" applyNumberFormat="1" applyFill="1" applyBorder="1" applyAlignment="1">
      <alignment horizontal="right" wrapText="1"/>
    </xf>
    <xf numFmtId="0" fontId="87" fillId="0" borderId="130" xfId="2" applyNumberFormat="1" applyFont="1" applyBorder="1" applyAlignment="1">
      <alignment horizontal="center" vertical="center"/>
    </xf>
    <xf numFmtId="0" fontId="162" fillId="0" borderId="130" xfId="2" applyNumberFormat="1" applyFont="1" applyBorder="1" applyAlignment="1">
      <alignment horizontal="center" vertical="center"/>
    </xf>
    <xf numFmtId="0" fontId="45" fillId="0" borderId="129" xfId="975" applyNumberFormat="1" applyFont="1" applyBorder="1" applyAlignment="1">
      <alignment horizontal="center" vertical="center" wrapText="1"/>
    </xf>
    <xf numFmtId="0" fontId="45" fillId="0" borderId="130" xfId="975" applyNumberFormat="1" applyFont="1" applyBorder="1" applyAlignment="1">
      <alignment horizontal="left" wrapText="1"/>
    </xf>
    <xf numFmtId="20" fontId="9" fillId="6" borderId="131" xfId="5" applyNumberFormat="1" applyFill="1" applyBorder="1" applyAlignment="1">
      <alignment horizontal="left" vertical="center" wrapText="1"/>
    </xf>
    <xf numFmtId="166" fontId="9" fillId="6" borderId="131" xfId="5" applyNumberFormat="1" applyFill="1" applyBorder="1" applyAlignment="1">
      <alignment horizontal="center" vertical="center" wrapText="1"/>
    </xf>
    <xf numFmtId="168" fontId="9" fillId="6" borderId="131" xfId="5" applyNumberFormat="1" applyFill="1" applyBorder="1" applyAlignment="1">
      <alignment horizontal="center" vertical="center" wrapText="1"/>
    </xf>
    <xf numFmtId="0" fontId="45" fillId="0" borderId="130" xfId="975" applyNumberFormat="1" applyFont="1" applyBorder="1" applyAlignment="1">
      <alignment horizontal="left" vertical="center" wrapText="1"/>
    </xf>
    <xf numFmtId="0" fontId="45" fillId="0" borderId="130" xfId="975" applyNumberFormat="1" applyFont="1" applyBorder="1" applyAlignment="1">
      <alignment horizontal="right" vertical="center" wrapText="1"/>
    </xf>
    <xf numFmtId="166" fontId="31" fillId="0" borderId="128" xfId="5" applyNumberFormat="1" applyFont="1" applyFill="1" applyBorder="1" applyAlignment="1">
      <alignment horizontal="right"/>
    </xf>
    <xf numFmtId="166" fontId="31" fillId="0" borderId="128" xfId="959" applyNumberFormat="1" applyFont="1" applyFill="1" applyBorder="1" applyAlignment="1">
      <alignment horizontal="right"/>
    </xf>
    <xf numFmtId="20" fontId="163" fillId="0" borderId="130" xfId="5" applyNumberFormat="1" applyFont="1" applyFill="1" applyBorder="1" applyAlignment="1">
      <alignment wrapText="1"/>
    </xf>
    <xf numFmtId="166" fontId="163" fillId="0" borderId="130" xfId="5" applyNumberFormat="1" applyFont="1" applyFill="1" applyBorder="1" applyAlignment="1">
      <alignment horizontal="right"/>
    </xf>
    <xf numFmtId="166" fontId="163" fillId="0" borderId="130" xfId="959" applyNumberFormat="1" applyFont="1" applyFill="1" applyBorder="1" applyAlignment="1">
      <alignment horizontal="right"/>
    </xf>
    <xf numFmtId="3" fontId="45" fillId="0" borderId="130" xfId="975" applyNumberFormat="1" applyFont="1" applyBorder="1" applyAlignment="1">
      <alignment horizontal="right" vertical="center" wrapText="1"/>
    </xf>
    <xf numFmtId="166" fontId="163" fillId="0" borderId="129" xfId="5" applyNumberFormat="1" applyFont="1" applyFill="1" applyBorder="1" applyAlignment="1">
      <alignment horizontal="right"/>
    </xf>
    <xf numFmtId="20" fontId="9" fillId="0" borderId="128" xfId="5" applyNumberFormat="1" applyFill="1" applyBorder="1" applyAlignment="1">
      <alignment horizontal="left" wrapText="1" indent="2"/>
    </xf>
    <xf numFmtId="166" fontId="9" fillId="15" borderId="128" xfId="5" applyNumberFormat="1" applyFill="1" applyBorder="1" applyAlignment="1">
      <alignment horizontal="right" vertical="center"/>
    </xf>
    <xf numFmtId="166" fontId="9" fillId="6" borderId="128" xfId="5" applyNumberFormat="1" applyFill="1" applyBorder="1" applyAlignment="1">
      <alignment horizontal="right" vertical="center"/>
    </xf>
    <xf numFmtId="49" fontId="46" fillId="0" borderId="130" xfId="975" applyFont="1" applyBorder="1" applyAlignment="1">
      <alignment horizontal="left" vertical="center"/>
    </xf>
    <xf numFmtId="0" fontId="162" fillId="0" borderId="130" xfId="975" applyNumberFormat="1" applyFont="1" applyBorder="1">
      <alignment horizontal="right" vertical="center"/>
    </xf>
    <xf numFmtId="0" fontId="45" fillId="0" borderId="130" xfId="975" applyNumberFormat="1" applyFont="1" applyBorder="1">
      <alignment horizontal="right" vertical="center"/>
    </xf>
    <xf numFmtId="1" fontId="54" fillId="0" borderId="130" xfId="975" applyNumberFormat="1" applyFont="1" applyBorder="1">
      <alignment horizontal="right" vertical="center"/>
    </xf>
    <xf numFmtId="168" fontId="9" fillId="15" borderId="128" xfId="5" applyNumberFormat="1" applyFill="1" applyBorder="1" applyAlignment="1">
      <alignment horizontal="right" vertical="center"/>
    </xf>
    <xf numFmtId="168" fontId="9" fillId="0" borderId="128" xfId="5" applyNumberFormat="1" applyFill="1" applyBorder="1" applyAlignment="1">
      <alignment horizontal="right" vertical="center"/>
    </xf>
    <xf numFmtId="168" fontId="9" fillId="6" borderId="128" xfId="5" applyNumberFormat="1" applyFill="1" applyBorder="1" applyAlignment="1">
      <alignment horizontal="right" vertical="center"/>
    </xf>
    <xf numFmtId="0" fontId="54" fillId="0" borderId="130" xfId="975" applyNumberFormat="1" applyFont="1" applyBorder="1">
      <alignment horizontal="right" vertical="center"/>
    </xf>
    <xf numFmtId="20" fontId="9" fillId="6" borderId="128" xfId="5" applyNumberFormat="1" applyFill="1" applyBorder="1" applyAlignment="1">
      <alignment vertical="center" wrapText="1"/>
    </xf>
    <xf numFmtId="49" fontId="128" fillId="0" borderId="130" xfId="2" applyFont="1" applyBorder="1" applyAlignment="1">
      <alignment horizontal="left" vertical="center"/>
    </xf>
    <xf numFmtId="0" fontId="45" fillId="0" borderId="130" xfId="2" applyNumberFormat="1" applyFont="1" applyBorder="1">
      <alignment horizontal="right" vertical="center"/>
    </xf>
    <xf numFmtId="0" fontId="54" fillId="0" borderId="130" xfId="2" applyNumberFormat="1" applyFont="1" applyBorder="1">
      <alignment horizontal="right" vertical="center"/>
    </xf>
    <xf numFmtId="20" fontId="9" fillId="3" borderId="128" xfId="5" applyNumberFormat="1" applyBorder="1" applyAlignment="1">
      <alignment vertical="center"/>
    </xf>
    <xf numFmtId="166" fontId="9" fillId="12" borderId="128" xfId="5" applyNumberFormat="1" applyFill="1" applyBorder="1" applyAlignment="1">
      <alignment horizontal="right" vertical="center"/>
    </xf>
    <xf numFmtId="166" fontId="9" fillId="5" borderId="128" xfId="0" applyNumberFormat="1" applyFont="1" applyFill="1" applyBorder="1" applyAlignment="1">
      <alignment horizontal="right" vertical="center"/>
    </xf>
    <xf numFmtId="0" fontId="167" fillId="0" borderId="130" xfId="960" applyNumberFormat="1" applyFont="1" applyBorder="1">
      <alignment horizontal="right" vertical="center"/>
    </xf>
    <xf numFmtId="166" fontId="163" fillId="0" borderId="129" xfId="959" applyNumberFormat="1" applyFont="1" applyFill="1" applyBorder="1" applyAlignment="1">
      <alignment horizontal="right"/>
    </xf>
    <xf numFmtId="164" fontId="8" fillId="13" borderId="0" xfId="5" applyNumberFormat="1" applyFont="1" applyFill="1" applyBorder="1" applyAlignment="1">
      <alignment horizontal="right" vertical="center"/>
    </xf>
    <xf numFmtId="0" fontId="8" fillId="0" borderId="34" xfId="3" applyBorder="1" applyAlignment="1">
      <alignment vertical="center"/>
    </xf>
    <xf numFmtId="164" fontId="8" fillId="13" borderId="34" xfId="3" applyNumberFormat="1" applyFill="1" applyBorder="1" applyAlignment="1">
      <alignment horizontal="right" vertical="center"/>
    </xf>
    <xf numFmtId="164" fontId="8" fillId="0" borderId="34" xfId="3" applyNumberFormat="1" applyBorder="1" applyAlignment="1">
      <alignment horizontal="right" vertical="center"/>
    </xf>
    <xf numFmtId="164" fontId="8" fillId="6" borderId="34" xfId="3" applyNumberFormat="1" applyFill="1" applyBorder="1" applyAlignment="1">
      <alignment horizontal="right" vertical="center"/>
    </xf>
    <xf numFmtId="0" fontId="1" fillId="6" borderId="0" xfId="982" applyFont="1" applyFill="1"/>
    <xf numFmtId="0" fontId="168" fillId="6" borderId="78" xfId="961" applyNumberFormat="1" applyFont="1" applyFill="1" applyBorder="1">
      <alignment horizontal="right" vertical="center"/>
    </xf>
    <xf numFmtId="164" fontId="169" fillId="6" borderId="3" xfId="5" applyNumberFormat="1" applyFont="1" applyFill="1" applyAlignment="1">
      <alignment horizontal="right" vertical="center"/>
    </xf>
    <xf numFmtId="164" fontId="169" fillId="6" borderId="78" xfId="5" applyNumberFormat="1" applyFont="1" applyFill="1" applyBorder="1" applyAlignment="1">
      <alignment horizontal="right" vertical="center"/>
    </xf>
    <xf numFmtId="164" fontId="170" fillId="6" borderId="78" xfId="962" applyNumberFormat="1" applyFont="1" applyFill="1" applyBorder="1" applyAlignment="1">
      <alignment horizontal="right" vertical="center"/>
    </xf>
    <xf numFmtId="3" fontId="170" fillId="6" borderId="78" xfId="962" applyNumberFormat="1" applyFont="1" applyFill="1" applyBorder="1" applyAlignment="1">
      <alignment vertical="center"/>
    </xf>
    <xf numFmtId="167" fontId="3" fillId="0" borderId="0" xfId="959" applyNumberFormat="1" applyAlignment="1">
      <alignment vertical="center"/>
    </xf>
    <xf numFmtId="0" fontId="36" fillId="0" borderId="0" xfId="709" applyFill="1" applyBorder="1"/>
    <xf numFmtId="168" fontId="88" fillId="0" borderId="3" xfId="5" applyNumberFormat="1" applyFont="1" applyFill="1" applyAlignment="1">
      <alignment horizontal="right" vertical="center"/>
    </xf>
    <xf numFmtId="0" fontId="171" fillId="0" borderId="0" xfId="0" applyFont="1" applyAlignment="1">
      <alignment horizontal="left" vertical="center"/>
    </xf>
    <xf numFmtId="0" fontId="12" fillId="6" borderId="0" xfId="707" applyFill="1" applyAlignment="1">
      <alignment horizontal="left" vertical="center" wrapText="1"/>
    </xf>
    <xf numFmtId="0" fontId="12" fillId="0" borderId="0" xfId="707" applyAlignment="1">
      <alignment horizontal="left" vertical="center" wrapText="1"/>
    </xf>
    <xf numFmtId="0" fontId="161" fillId="0" borderId="0" xfId="0" applyFont="1" applyAlignment="1">
      <alignment horizontal="left" vertical="top"/>
    </xf>
    <xf numFmtId="0" fontId="12" fillId="6" borderId="0" xfId="707" quotePrefix="1" applyFill="1" applyAlignment="1">
      <alignment horizontal="left" vertical="center" wrapText="1"/>
    </xf>
    <xf numFmtId="0" fontId="6" fillId="0" borderId="0" xfId="972" applyNumberFormat="1">
      <alignment horizontal="left"/>
    </xf>
    <xf numFmtId="0" fontId="3" fillId="0" borderId="0" xfId="979" applyAlignment="1">
      <alignment horizontal="left" vertical="center" wrapText="1"/>
    </xf>
    <xf numFmtId="0" fontId="29" fillId="0" borderId="0" xfId="707" applyFont="1" applyAlignment="1">
      <alignment horizontal="left" vertical="center" wrapText="1"/>
    </xf>
    <xf numFmtId="0" fontId="12" fillId="0" borderId="0" xfId="707" applyAlignment="1">
      <alignment vertical="center"/>
    </xf>
    <xf numFmtId="0" fontId="12" fillId="0" borderId="0" xfId="707" applyAlignment="1">
      <alignment vertical="center" wrapText="1"/>
    </xf>
    <xf numFmtId="49" fontId="54" fillId="0" borderId="66" xfId="979" applyNumberFormat="1" applyFont="1" applyBorder="1" applyAlignment="1">
      <alignment horizontal="center" vertical="center"/>
    </xf>
    <xf numFmtId="0" fontId="116" fillId="6" borderId="0" xfId="979" applyFont="1" applyFill="1" applyAlignment="1">
      <alignment horizontal="left" vertical="center" wrapText="1"/>
    </xf>
    <xf numFmtId="49" fontId="6" fillId="0" borderId="0" xfId="972" applyNumberFormat="1">
      <alignment horizontal="left"/>
    </xf>
    <xf numFmtId="49" fontId="45" fillId="0" borderId="5" xfId="2" applyFont="1" applyBorder="1" applyAlignment="1">
      <alignment horizontal="center" vertical="center"/>
    </xf>
    <xf numFmtId="49" fontId="50" fillId="0" borderId="0" xfId="977" applyFont="1" applyBorder="1" applyAlignment="1">
      <alignment horizontal="center" vertical="center"/>
    </xf>
    <xf numFmtId="49" fontId="54" fillId="0" borderId="66" xfId="2" applyFont="1" applyAlignment="1">
      <alignment horizontal="center" vertical="center"/>
    </xf>
    <xf numFmtId="49" fontId="111" fillId="0" borderId="0" xfId="977" applyBorder="1" applyAlignment="1">
      <alignment horizontal="center" vertical="center"/>
    </xf>
    <xf numFmtId="49" fontId="23" fillId="0" borderId="0" xfId="10" applyNumberFormat="1">
      <alignment horizontal="left"/>
    </xf>
    <xf numFmtId="49" fontId="54" fillId="0" borderId="5" xfId="2" applyFont="1" applyBorder="1" applyAlignment="1">
      <alignment horizontal="center" vertical="center"/>
    </xf>
    <xf numFmtId="49" fontId="54" fillId="0" borderId="29" xfId="2" applyFont="1" applyBorder="1" applyAlignment="1">
      <alignment horizontal="center" vertical="center"/>
    </xf>
    <xf numFmtId="0" fontId="12" fillId="6" borderId="0" xfId="707" applyFill="1" applyAlignment="1">
      <alignment horizontal="left" vertical="top" wrapText="1"/>
    </xf>
    <xf numFmtId="0" fontId="6" fillId="0" borderId="0" xfId="972" applyNumberFormat="1" applyAlignment="1">
      <alignment horizontal="left" wrapText="1"/>
    </xf>
    <xf numFmtId="0" fontId="12" fillId="0" borderId="0" xfId="979" quotePrefix="1" applyFont="1" applyAlignment="1">
      <alignment horizontal="left" vertical="top" wrapText="1"/>
    </xf>
    <xf numFmtId="0" fontId="12" fillId="0" borderId="0" xfId="979" applyFont="1" applyAlignment="1">
      <alignment horizontal="left" vertical="top" wrapText="1"/>
    </xf>
    <xf numFmtId="0" fontId="12" fillId="0" borderId="0" xfId="979" quotePrefix="1" applyFont="1" applyAlignment="1">
      <alignment horizontal="left" wrapText="1"/>
    </xf>
    <xf numFmtId="0" fontId="12" fillId="0" borderId="0" xfId="979" applyFont="1" applyAlignment="1">
      <alignment horizontal="left" wrapText="1"/>
    </xf>
    <xf numFmtId="0" fontId="12" fillId="0" borderId="0" xfId="979" quotePrefix="1" applyFont="1" applyAlignment="1">
      <alignment horizontal="justify" vertical="center" wrapText="1"/>
    </xf>
    <xf numFmtId="0" fontId="29" fillId="0" borderId="0" xfId="979" quotePrefix="1" applyFont="1" applyAlignment="1">
      <alignment horizontal="left" vertical="top" wrapText="1"/>
    </xf>
    <xf numFmtId="0" fontId="12" fillId="0" borderId="0" xfId="707" applyAlignment="1">
      <alignment horizontal="left" vertical="center"/>
    </xf>
    <xf numFmtId="0" fontId="3" fillId="0" borderId="0" xfId="979" applyAlignment="1">
      <alignment vertical="center"/>
    </xf>
    <xf numFmtId="0" fontId="12" fillId="0" borderId="0" xfId="707">
      <alignment vertical="top"/>
    </xf>
    <xf numFmtId="0" fontId="6" fillId="0" borderId="0" xfId="1" applyNumberFormat="1" applyFont="1" applyAlignment="1">
      <alignment horizontal="left" vertical="center"/>
    </xf>
    <xf numFmtId="49" fontId="54" fillId="0" borderId="66" xfId="2" applyFont="1">
      <alignment horizontal="right" vertical="center"/>
    </xf>
    <xf numFmtId="49" fontId="54" fillId="0" borderId="67" xfId="2" applyFont="1" applyBorder="1">
      <alignment horizontal="right" vertical="center"/>
    </xf>
    <xf numFmtId="49" fontId="54" fillId="0" borderId="38" xfId="2" applyFont="1" applyBorder="1" applyAlignment="1">
      <alignment horizontal="right" vertical="center" wrapText="1"/>
    </xf>
    <xf numFmtId="49" fontId="54" fillId="0" borderId="72" xfId="2" applyFont="1" applyBorder="1">
      <alignment horizontal="right" vertical="center"/>
    </xf>
    <xf numFmtId="49" fontId="54" fillId="0" borderId="0" xfId="2" applyFont="1" applyBorder="1" applyAlignment="1">
      <alignment horizontal="right" vertical="center" wrapText="1"/>
    </xf>
    <xf numFmtId="49" fontId="147" fillId="32" borderId="0" xfId="982" applyNumberFormat="1" applyFont="1" applyFill="1" applyAlignment="1">
      <alignment horizontal="left" vertical="center" wrapText="1"/>
    </xf>
    <xf numFmtId="0" fontId="12" fillId="0" borderId="0" xfId="943" applyAlignment="1">
      <alignment vertical="center"/>
    </xf>
    <xf numFmtId="49" fontId="147" fillId="6" borderId="0" xfId="982" applyNumberFormat="1" applyFont="1" applyFill="1" applyAlignment="1">
      <alignment vertical="center" wrapText="1"/>
    </xf>
    <xf numFmtId="0" fontId="147" fillId="32" borderId="0" xfId="982" applyFont="1" applyFill="1" applyAlignment="1">
      <alignment vertical="center" wrapText="1"/>
    </xf>
    <xf numFmtId="0" fontId="148" fillId="6" borderId="0" xfId="707" applyFont="1" applyFill="1" applyAlignment="1">
      <alignment vertical="center"/>
    </xf>
    <xf numFmtId="0" fontId="148" fillId="6" borderId="0" xfId="707" applyFont="1" applyFill="1" applyAlignment="1">
      <alignment horizontal="left" vertical="center" wrapText="1"/>
    </xf>
    <xf numFmtId="0" fontId="12" fillId="0" borderId="0" xfId="707" applyAlignment="1">
      <alignment horizontal="left" vertical="top"/>
    </xf>
    <xf numFmtId="0" fontId="17" fillId="0" borderId="0" xfId="979" applyFont="1" applyAlignment="1">
      <alignment vertical="center"/>
    </xf>
    <xf numFmtId="0" fontId="12" fillId="6" borderId="0" xfId="6" applyFill="1" applyAlignment="1">
      <alignment horizontal="left" vertical="top"/>
    </xf>
    <xf numFmtId="0" fontId="12" fillId="6" borderId="0" xfId="6" applyFill="1" applyAlignment="1">
      <alignment horizontal="left" vertical="top" wrapText="1"/>
    </xf>
    <xf numFmtId="0" fontId="6" fillId="0" borderId="0" xfId="972" applyNumberFormat="1" applyAlignment="1">
      <alignment horizontal="justify" wrapText="1"/>
    </xf>
    <xf numFmtId="0" fontId="6" fillId="0" borderId="0" xfId="972" applyNumberFormat="1" applyAlignment="1">
      <alignment horizontal="justify" vertical="center" wrapText="1"/>
    </xf>
    <xf numFmtId="0" fontId="12" fillId="6" borderId="0" xfId="6" applyFill="1" applyAlignment="1">
      <alignment horizontal="left"/>
    </xf>
    <xf numFmtId="0" fontId="12" fillId="0" borderId="0" xfId="943" applyAlignment="1">
      <alignment vertical="center" wrapText="1"/>
    </xf>
    <xf numFmtId="0" fontId="29" fillId="0" borderId="0" xfId="943" applyFont="1" applyAlignment="1">
      <alignment vertical="center"/>
    </xf>
    <xf numFmtId="0" fontId="29" fillId="0" borderId="0" xfId="943" applyFont="1" applyAlignment="1">
      <alignment vertical="center" wrapText="1"/>
    </xf>
    <xf numFmtId="0" fontId="29" fillId="0" borderId="0" xfId="943" applyFont="1" applyAlignment="1">
      <alignment horizontal="left" vertical="center" wrapText="1"/>
    </xf>
    <xf numFmtId="0" fontId="29" fillId="0" borderId="0" xfId="979" applyFont="1" applyAlignment="1">
      <alignment horizontal="left" vertical="center" wrapText="1"/>
    </xf>
    <xf numFmtId="49" fontId="45" fillId="0" borderId="78" xfId="961" applyFont="1" applyBorder="1" applyAlignment="1">
      <alignment horizontal="center" vertical="center"/>
    </xf>
    <xf numFmtId="49" fontId="66" fillId="0" borderId="78" xfId="961" applyFont="1" applyBorder="1" applyAlignment="1">
      <alignment horizontal="left" vertical="center" wrapText="1"/>
    </xf>
    <xf numFmtId="49" fontId="54" fillId="0" borderId="78" xfId="961" applyFont="1" applyBorder="1" applyAlignment="1">
      <alignment horizontal="center" vertical="center"/>
    </xf>
    <xf numFmtId="0" fontId="53" fillId="0" borderId="0" xfId="7" applyFont="1" applyAlignment="1">
      <alignment vertical="center"/>
    </xf>
    <xf numFmtId="49" fontId="66" fillId="0" borderId="78" xfId="961" applyNumberFormat="1" applyFont="1" applyBorder="1" applyAlignment="1">
      <alignment horizontal="left" vertical="center" wrapText="1"/>
    </xf>
    <xf numFmtId="49" fontId="54" fillId="0" borderId="78" xfId="961" applyNumberFormat="1" applyFont="1" applyBorder="1" applyAlignment="1">
      <alignment horizontal="center" vertical="center"/>
    </xf>
    <xf numFmtId="49" fontId="54" fillId="0" borderId="79" xfId="961" applyFont="1" applyBorder="1" applyAlignment="1">
      <alignment horizontal="center" vertical="center"/>
    </xf>
    <xf numFmtId="49" fontId="54" fillId="3" borderId="78" xfId="961" applyFont="1" applyFill="1" applyBorder="1" applyAlignment="1">
      <alignment horizontal="center" vertical="center"/>
    </xf>
    <xf numFmtId="49" fontId="45" fillId="3" borderId="78" xfId="961" applyFont="1" applyFill="1" applyBorder="1" applyAlignment="1">
      <alignment horizontal="center" vertical="center"/>
    </xf>
    <xf numFmtId="0" fontId="12" fillId="6" borderId="0" xfId="943" applyFill="1" applyAlignment="1">
      <alignment horizontal="left" vertical="center" wrapText="1"/>
    </xf>
    <xf numFmtId="0" fontId="134" fillId="0" borderId="0" xfId="979" applyFont="1" applyAlignment="1">
      <alignment horizontal="left" wrapText="1"/>
    </xf>
    <xf numFmtId="0" fontId="14" fillId="6" borderId="0" xfId="7" applyNumberFormat="1" applyFill="1" applyAlignment="1">
      <alignment horizontal="left" vertical="center" wrapText="1"/>
    </xf>
    <xf numFmtId="0" fontId="6" fillId="6" borderId="0" xfId="972" applyNumberFormat="1" applyFill="1" applyAlignment="1">
      <alignment horizontal="left" vertical="center" wrapText="1"/>
    </xf>
    <xf numFmtId="0" fontId="14" fillId="6" borderId="0" xfId="7" applyFill="1" applyAlignment="1">
      <alignment horizontal="left" vertical="center" wrapText="1"/>
    </xf>
    <xf numFmtId="0" fontId="6" fillId="0" borderId="0" xfId="972" applyNumberFormat="1" applyAlignment="1">
      <alignment horizontal="left" vertical="center"/>
    </xf>
    <xf numFmtId="0" fontId="12" fillId="0" borderId="0" xfId="943" applyAlignment="1">
      <alignment horizontal="left" vertical="center" wrapText="1"/>
    </xf>
    <xf numFmtId="0" fontId="29" fillId="0" borderId="0" xfId="979" applyFont="1" applyAlignment="1">
      <alignment horizontal="left" vertical="center"/>
    </xf>
    <xf numFmtId="0" fontId="91" fillId="17" borderId="0" xfId="978" applyNumberFormat="1" applyFont="1" applyFill="1" applyBorder="1" applyAlignment="1">
      <alignment horizontal="left" vertical="center"/>
    </xf>
    <xf numFmtId="0" fontId="91" fillId="17" borderId="78" xfId="978" applyNumberFormat="1" applyFont="1" applyFill="1" applyBorder="1" applyAlignment="1">
      <alignment horizontal="left" vertical="center"/>
    </xf>
    <xf numFmtId="49" fontId="54" fillId="6" borderId="0" xfId="961" applyNumberFormat="1" applyFont="1" applyFill="1" applyBorder="1" applyAlignment="1">
      <alignment vertical="center"/>
    </xf>
    <xf numFmtId="0" fontId="54" fillId="6" borderId="88" xfId="961" applyNumberFormat="1" applyFont="1" applyFill="1" applyBorder="1">
      <alignment horizontal="right" vertical="center"/>
    </xf>
    <xf numFmtId="0" fontId="54" fillId="6" borderId="78" xfId="961" applyNumberFormat="1" applyFont="1" applyFill="1" applyBorder="1">
      <alignment horizontal="right" vertical="center"/>
    </xf>
    <xf numFmtId="49" fontId="46" fillId="6" borderId="78" xfId="961" applyNumberFormat="1" applyFont="1" applyFill="1" applyBorder="1" applyAlignment="1">
      <alignment horizontal="left" vertical="top"/>
    </xf>
    <xf numFmtId="0" fontId="6" fillId="6" borderId="0" xfId="972" applyNumberFormat="1" applyFill="1" applyAlignment="1">
      <alignment horizontal="left" vertical="center"/>
    </xf>
    <xf numFmtId="0" fontId="90" fillId="6" borderId="78" xfId="961" applyNumberFormat="1" applyFont="1" applyFill="1" applyBorder="1">
      <alignment horizontal="right" vertical="center"/>
    </xf>
    <xf numFmtId="49" fontId="90" fillId="6" borderId="78" xfId="961" applyFont="1" applyFill="1" applyBorder="1">
      <alignment horizontal="right" vertical="center"/>
    </xf>
    <xf numFmtId="0" fontId="45" fillId="0" borderId="78" xfId="961" applyNumberFormat="1" applyFont="1" applyBorder="1">
      <alignment horizontal="right" vertical="center"/>
    </xf>
    <xf numFmtId="49" fontId="46" fillId="6" borderId="78" xfId="961" applyNumberFormat="1" applyFont="1" applyFill="1" applyBorder="1" applyAlignment="1">
      <alignment horizontal="left"/>
    </xf>
    <xf numFmtId="49" fontId="54" fillId="6" borderId="78" xfId="961" applyFont="1" applyFill="1" applyBorder="1">
      <alignment horizontal="right" vertical="center"/>
    </xf>
    <xf numFmtId="0" fontId="12" fillId="0" borderId="0" xfId="943" applyAlignment="1">
      <alignment horizontal="left" vertical="center"/>
    </xf>
    <xf numFmtId="0" fontId="29" fillId="6" borderId="0" xfId="943" applyFont="1" applyFill="1" applyAlignment="1">
      <alignment horizontal="left" vertical="center"/>
    </xf>
    <xf numFmtId="0" fontId="25" fillId="6" borderId="58" xfId="961" applyNumberFormat="1" applyFill="1" applyBorder="1">
      <alignment horizontal="right" vertical="center"/>
    </xf>
    <xf numFmtId="49" fontId="25" fillId="6" borderId="59" xfId="961" applyFill="1" applyBorder="1">
      <alignment horizontal="right" vertical="center"/>
    </xf>
    <xf numFmtId="0" fontId="25" fillId="6" borderId="38" xfId="961" applyNumberFormat="1" applyFill="1" applyBorder="1">
      <alignment horizontal="right" vertical="center"/>
    </xf>
    <xf numFmtId="49" fontId="25" fillId="6" borderId="0" xfId="961" applyFill="1" applyBorder="1">
      <alignment horizontal="right" vertical="center"/>
    </xf>
    <xf numFmtId="0" fontId="25" fillId="6" borderId="0" xfId="961" applyNumberFormat="1" applyFill="1" applyBorder="1">
      <alignment horizontal="right" vertical="center"/>
    </xf>
    <xf numFmtId="0" fontId="2" fillId="6" borderId="0" xfId="979" applyFont="1" applyFill="1" applyAlignment="1">
      <alignment horizontal="left" wrapText="1"/>
    </xf>
    <xf numFmtId="0" fontId="12" fillId="0" borderId="0" xfId="6" applyAlignment="1">
      <alignment horizontal="justify" vertical="center" wrapText="1"/>
    </xf>
    <xf numFmtId="0" fontId="12" fillId="0" borderId="0" xfId="0" applyFont="1" applyAlignment="1">
      <alignment horizontal="left" vertical="center" wrapText="1"/>
    </xf>
    <xf numFmtId="0" fontId="6" fillId="0" borderId="0" xfId="972" applyNumberFormat="1" applyAlignment="1">
      <alignment horizontal="left" vertical="center" wrapText="1"/>
    </xf>
    <xf numFmtId="0" fontId="29" fillId="0" borderId="0" xfId="6" applyFont="1" applyAlignment="1">
      <alignment horizontal="left" vertical="center" wrapText="1"/>
    </xf>
    <xf numFmtId="0" fontId="12" fillId="0" borderId="0" xfId="6" applyAlignment="1">
      <alignment horizontal="left" vertical="center" wrapText="1"/>
    </xf>
    <xf numFmtId="0" fontId="12" fillId="6" borderId="0" xfId="6" applyFill="1" applyAlignment="1">
      <alignment horizontal="left" vertical="center"/>
    </xf>
    <xf numFmtId="0" fontId="71" fillId="6" borderId="0" xfId="0" applyFont="1" applyFill="1" applyAlignment="1">
      <alignment horizontal="center" vertical="center"/>
    </xf>
    <xf numFmtId="49" fontId="54" fillId="6" borderId="95" xfId="963" applyFont="1" applyFill="1" applyBorder="1" applyAlignment="1">
      <alignment horizontal="center" vertical="center"/>
    </xf>
    <xf numFmtId="0" fontId="12" fillId="6" borderId="0" xfId="6" applyFill="1" applyAlignment="1">
      <alignment horizontal="left" vertical="center" wrapText="1"/>
    </xf>
    <xf numFmtId="0" fontId="29" fillId="0" borderId="0" xfId="6" applyFont="1" applyAlignment="1">
      <alignment horizontal="left" vertical="center"/>
    </xf>
    <xf numFmtId="0" fontId="29" fillId="6" borderId="0" xfId="6" applyFont="1" applyFill="1" applyAlignment="1">
      <alignment horizontal="left" vertical="center" wrapText="1"/>
    </xf>
    <xf numFmtId="0" fontId="14" fillId="0" borderId="0" xfId="7" applyAlignment="1">
      <alignment vertical="center"/>
    </xf>
    <xf numFmtId="0" fontId="12" fillId="0" borderId="0" xfId="6" applyAlignment="1">
      <alignment horizontal="left" vertical="center"/>
    </xf>
    <xf numFmtId="0" fontId="12" fillId="6" borderId="0" xfId="6" applyFill="1" applyAlignment="1">
      <alignment vertical="center" wrapText="1"/>
    </xf>
    <xf numFmtId="0" fontId="12" fillId="6" borderId="0" xfId="6" applyFill="1" applyAlignment="1">
      <alignment vertical="center"/>
    </xf>
    <xf numFmtId="0" fontId="9" fillId="3" borderId="0" xfId="5" applyNumberFormat="1" applyBorder="1" applyAlignment="1">
      <alignment horizontal="left" vertical="center" wrapText="1"/>
    </xf>
    <xf numFmtId="0" fontId="143" fillId="6" borderId="95" xfId="963" applyNumberFormat="1" applyFont="1" applyFill="1" applyBorder="1" applyAlignment="1">
      <alignment horizontal="center" vertical="center"/>
    </xf>
    <xf numFmtId="0" fontId="12" fillId="0" borderId="0" xfId="6" applyAlignment="1">
      <alignment vertical="center" wrapText="1"/>
    </xf>
    <xf numFmtId="0" fontId="0" fillId="0" borderId="0" xfId="0" applyAlignment="1">
      <alignment vertical="center" wrapText="1"/>
    </xf>
    <xf numFmtId="0" fontId="142" fillId="6" borderId="0" xfId="6" applyFont="1" applyFill="1" applyAlignment="1">
      <alignment vertical="center"/>
    </xf>
    <xf numFmtId="0" fontId="142" fillId="6" borderId="0" xfId="6" applyFont="1" applyFill="1" applyAlignment="1">
      <alignment horizontal="left" vertical="center" wrapText="1"/>
    </xf>
    <xf numFmtId="0" fontId="19" fillId="0" borderId="0" xfId="0" applyFont="1" applyAlignment="1">
      <alignment horizontal="center" vertical="center" wrapText="1"/>
    </xf>
  </cellXfs>
  <cellStyles count="987">
    <cellStyle name="1." xfId="1" xr:uid="{00000000-0005-0000-0000-000000000000}"/>
    <cellStyle name="1. 2" xfId="972" xr:uid="{C9AF14DC-99E1-4E1D-ACBD-41C3F8200A95}"/>
    <cellStyle name="1.1" xfId="10" xr:uid="{00000000-0005-0000-0000-000001000000}"/>
    <cellStyle name="2." xfId="11" xr:uid="{00000000-0005-0000-0000-000002000000}"/>
    <cellStyle name="2.1" xfId="12" xr:uid="{00000000-0005-0000-0000-000003000000}"/>
    <cellStyle name="BANDE blanc.xls" xfId="13" xr:uid="{00000000-0005-0000-0000-000004000000}"/>
    <cellStyle name="BANDE BLEUE" xfId="14" xr:uid="{00000000-0005-0000-0000-000005000000}"/>
    <cellStyle name="Calcul" xfId="966" builtinId="22" customBuiltin="1"/>
    <cellStyle name="Cellule liée 2" xfId="366" xr:uid="{00000000-0005-0000-0000-000006000000}"/>
    <cellStyle name="Comma 2" xfId="976" xr:uid="{49C549B6-471D-4A45-ADDE-9FBFEEE6AA10}"/>
    <cellStyle name="Commentaire 2" xfId="943" xr:uid="{00000000-0005-0000-0000-000007000000}"/>
    <cellStyle name="Fond gris" xfId="4" xr:uid="{00000000-0005-0000-0000-0000F8020000}"/>
    <cellStyle name="Lien hypertexte" xfId="18" builtinId="8" hidden="1"/>
    <cellStyle name="Lien hypertexte" xfId="20" builtinId="8" hidden="1"/>
    <cellStyle name="Lien hypertexte" xfId="22" builtinId="8" hidden="1"/>
    <cellStyle name="Lien hypertexte" xfId="24" builtinId="8" hidden="1"/>
    <cellStyle name="Lien hypertexte" xfId="26"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xfId="42" builtinId="8" hidden="1"/>
    <cellStyle name="Lien hypertexte" xfId="44" builtinId="8" hidden="1"/>
    <cellStyle name="Lien hypertexte" xfId="46" builtinId="8" hidden="1"/>
    <cellStyle name="Lien hypertexte" xfId="48" builtinId="8" hidden="1"/>
    <cellStyle name="Lien hypertexte" xfId="50" builtinId="8" hidden="1"/>
    <cellStyle name="Lien hypertexte" xfId="52" builtinId="8" hidden="1"/>
    <cellStyle name="Lien hypertexte" xfId="54" builtinId="8" hidden="1"/>
    <cellStyle name="Lien hypertexte" xfId="56" builtinId="8" hidden="1"/>
    <cellStyle name="Lien hypertexte" xfId="58" builtinId="8" hidden="1"/>
    <cellStyle name="Lien hypertexte" xfId="60" builtinId="8" hidden="1"/>
    <cellStyle name="Lien hypertexte" xfId="62" builtinId="8" hidden="1"/>
    <cellStyle name="Lien hypertexte" xfId="64" builtinId="8" hidden="1"/>
    <cellStyle name="Lien hypertexte" xfId="66" builtinId="8" hidden="1"/>
    <cellStyle name="Lien hypertexte" xfId="68" builtinId="8" hidden="1"/>
    <cellStyle name="Lien hypertexte" xfId="70" builtinId="8" hidden="1"/>
    <cellStyle name="Lien hypertexte" xfId="72" builtinId="8" hidden="1"/>
    <cellStyle name="Lien hypertexte" xfId="74" builtinId="8" hidden="1"/>
    <cellStyle name="Lien hypertexte" xfId="76" builtinId="8" hidden="1"/>
    <cellStyle name="Lien hypertexte" xfId="78" builtinId="8" hidden="1"/>
    <cellStyle name="Lien hypertexte" xfId="80" builtinId="8" hidden="1"/>
    <cellStyle name="Lien hypertexte" xfId="82" builtinId="8" hidden="1"/>
    <cellStyle name="Lien hypertexte" xfId="84" builtinId="8" hidden="1"/>
    <cellStyle name="Lien hypertexte" xfId="86" builtinId="8" hidden="1"/>
    <cellStyle name="Lien hypertexte" xfId="88" builtinId="8" hidden="1"/>
    <cellStyle name="Lien hypertexte" xfId="90" builtinId="8" hidden="1"/>
    <cellStyle name="Lien hypertexte" xfId="92" builtinId="8" hidden="1"/>
    <cellStyle name="Lien hypertexte" xfId="94" builtinId="8" hidden="1"/>
    <cellStyle name="Lien hypertexte" xfId="96" builtinId="8" hidden="1"/>
    <cellStyle name="Lien hypertexte" xfId="98" builtinId="8" hidden="1"/>
    <cellStyle name="Lien hypertexte" xfId="100" builtinId="8" hidden="1"/>
    <cellStyle name="Lien hypertexte" xfId="102" builtinId="8" hidden="1"/>
    <cellStyle name="Lien hypertexte" xfId="104" builtinId="8" hidden="1"/>
    <cellStyle name="Lien hypertexte" xfId="106" builtinId="8" hidden="1"/>
    <cellStyle name="Lien hypertexte" xfId="108" builtinId="8" hidden="1"/>
    <cellStyle name="Lien hypertexte" xfId="110" builtinId="8" hidden="1"/>
    <cellStyle name="Lien hypertexte" xfId="112" builtinId="8" hidden="1"/>
    <cellStyle name="Lien hypertexte" xfId="114" builtinId="8" hidden="1"/>
    <cellStyle name="Lien hypertexte" xfId="116" builtinId="8" hidden="1"/>
    <cellStyle name="Lien hypertexte" xfId="118" builtinId="8" hidden="1"/>
    <cellStyle name="Lien hypertexte" xfId="120" builtinId="8" hidden="1"/>
    <cellStyle name="Lien hypertexte" xfId="122" builtinId="8" hidden="1"/>
    <cellStyle name="Lien hypertexte" xfId="124" builtinId="8" hidden="1"/>
    <cellStyle name="Lien hypertexte" xfId="126" builtinId="8" hidden="1"/>
    <cellStyle name="Lien hypertexte" xfId="128" builtinId="8" hidden="1"/>
    <cellStyle name="Lien hypertexte" xfId="130" builtinId="8" hidden="1"/>
    <cellStyle name="Lien hypertexte" xfId="132" builtinId="8" hidden="1"/>
    <cellStyle name="Lien hypertexte" xfId="134" builtinId="8" hidden="1"/>
    <cellStyle name="Lien hypertexte" xfId="136" builtinId="8" hidden="1"/>
    <cellStyle name="Lien hypertexte" xfId="138" builtinId="8" hidden="1"/>
    <cellStyle name="Lien hypertexte" xfId="140" builtinId="8" hidden="1"/>
    <cellStyle name="Lien hypertexte" xfId="142" builtinId="8" hidden="1"/>
    <cellStyle name="Lien hypertexte" xfId="144" builtinId="8" hidden="1"/>
    <cellStyle name="Lien hypertexte" xfId="146" builtinId="8" hidden="1"/>
    <cellStyle name="Lien hypertexte" xfId="148" builtinId="8" hidden="1"/>
    <cellStyle name="Lien hypertexte" xfId="150" builtinId="8" hidden="1"/>
    <cellStyle name="Lien hypertexte" xfId="152" builtinId="8" hidden="1"/>
    <cellStyle name="Lien hypertexte" xfId="154" builtinId="8" hidden="1"/>
    <cellStyle name="Lien hypertexte" xfId="156" builtinId="8" hidden="1"/>
    <cellStyle name="Lien hypertexte" xfId="158" builtinId="8" hidden="1"/>
    <cellStyle name="Lien hypertexte" xfId="160" builtinId="8" hidden="1"/>
    <cellStyle name="Lien hypertexte" xfId="162" builtinId="8" hidden="1"/>
    <cellStyle name="Lien hypertexte" xfId="164" builtinId="8" hidden="1"/>
    <cellStyle name="Lien hypertexte" xfId="166" builtinId="8" hidden="1"/>
    <cellStyle name="Lien hypertexte" xfId="168" builtinId="8" hidden="1"/>
    <cellStyle name="Lien hypertexte" xfId="170" builtinId="8" hidden="1"/>
    <cellStyle name="Lien hypertexte" xfId="172" builtinId="8" hidden="1"/>
    <cellStyle name="Lien hypertexte" xfId="174" builtinId="8" hidden="1"/>
    <cellStyle name="Lien hypertexte" xfId="176" builtinId="8" hidden="1"/>
    <cellStyle name="Lien hypertexte" xfId="178" builtinId="8" hidden="1"/>
    <cellStyle name="Lien hypertexte" xfId="180" builtinId="8" hidden="1"/>
    <cellStyle name="Lien hypertexte" xfId="182" builtinId="8" hidden="1"/>
    <cellStyle name="Lien hypertexte" xfId="184" builtinId="8" hidden="1"/>
    <cellStyle name="Lien hypertexte" xfId="186" builtinId="8" hidden="1"/>
    <cellStyle name="Lien hypertexte" xfId="188" builtinId="8" hidden="1"/>
    <cellStyle name="Lien hypertexte" xfId="190" builtinId="8" hidden="1"/>
    <cellStyle name="Lien hypertexte" xfId="192" builtinId="8" hidden="1"/>
    <cellStyle name="Lien hypertexte" xfId="194" builtinId="8" hidden="1"/>
    <cellStyle name="Lien hypertexte" xfId="196" builtinId="8" hidden="1"/>
    <cellStyle name="Lien hypertexte" xfId="198" builtinId="8" hidden="1"/>
    <cellStyle name="Lien hypertexte" xfId="200" builtinId="8" hidden="1"/>
    <cellStyle name="Lien hypertexte" xfId="202" builtinId="8" hidden="1"/>
    <cellStyle name="Lien hypertexte" xfId="204" builtinId="8" hidden="1"/>
    <cellStyle name="Lien hypertexte" xfId="206" builtinId="8" hidden="1"/>
    <cellStyle name="Lien hypertexte" xfId="208" builtinId="8" hidden="1"/>
    <cellStyle name="Lien hypertexte" xfId="210" builtinId="8" hidden="1"/>
    <cellStyle name="Lien hypertexte" xfId="212" builtinId="8" hidden="1"/>
    <cellStyle name="Lien hypertexte" xfId="214" builtinId="8" hidden="1"/>
    <cellStyle name="Lien hypertexte" xfId="216" builtinId="8" hidden="1"/>
    <cellStyle name="Lien hypertexte" xfId="218" builtinId="8" hidden="1"/>
    <cellStyle name="Lien hypertexte" xfId="220" builtinId="8" hidden="1"/>
    <cellStyle name="Lien hypertexte" xfId="222" builtinId="8" hidden="1"/>
    <cellStyle name="Lien hypertexte" xfId="224" builtinId="8" hidden="1"/>
    <cellStyle name="Lien hypertexte" xfId="226" builtinId="8" hidden="1"/>
    <cellStyle name="Lien hypertexte" xfId="228" builtinId="8" hidden="1"/>
    <cellStyle name="Lien hypertexte" xfId="230" builtinId="8" hidden="1"/>
    <cellStyle name="Lien hypertexte" xfId="232" builtinId="8" hidden="1"/>
    <cellStyle name="Lien hypertexte" xfId="234" builtinId="8" hidden="1"/>
    <cellStyle name="Lien hypertexte" xfId="236" builtinId="8" hidden="1"/>
    <cellStyle name="Lien hypertexte" xfId="238" builtinId="8" hidden="1"/>
    <cellStyle name="Lien hypertexte" xfId="240" builtinId="8" hidden="1"/>
    <cellStyle name="Lien hypertexte" xfId="242" builtinId="8" hidden="1"/>
    <cellStyle name="Lien hypertexte" xfId="244" builtinId="8" hidden="1"/>
    <cellStyle name="Lien hypertexte" xfId="246" builtinId="8" hidden="1"/>
    <cellStyle name="Lien hypertexte" xfId="248" builtinId="8" hidden="1"/>
    <cellStyle name="Lien hypertexte" xfId="250" builtinId="8" hidden="1"/>
    <cellStyle name="Lien hypertexte" xfId="252" builtinId="8" hidden="1"/>
    <cellStyle name="Lien hypertexte" xfId="254" builtinId="8" hidden="1"/>
    <cellStyle name="Lien hypertexte" xfId="256" builtinId="8" hidden="1"/>
    <cellStyle name="Lien hypertexte" xfId="258" builtinId="8" hidden="1"/>
    <cellStyle name="Lien hypertexte" xfId="260" builtinId="8" hidden="1"/>
    <cellStyle name="Lien hypertexte" xfId="262" builtinId="8" hidden="1"/>
    <cellStyle name="Lien hypertexte" xfId="264" builtinId="8" hidden="1"/>
    <cellStyle name="Lien hypertexte" xfId="266" builtinId="8" hidden="1"/>
    <cellStyle name="Lien hypertexte" xfId="268" builtinId="8" hidden="1"/>
    <cellStyle name="Lien hypertexte" xfId="270" builtinId="8" hidden="1"/>
    <cellStyle name="Lien hypertexte" xfId="272" builtinId="8" hidden="1"/>
    <cellStyle name="Lien hypertexte" xfId="274" builtinId="8" hidden="1"/>
    <cellStyle name="Lien hypertexte" xfId="276" builtinId="8" hidden="1"/>
    <cellStyle name="Lien hypertexte" xfId="278" builtinId="8" hidden="1"/>
    <cellStyle name="Lien hypertexte" xfId="280" builtinId="8" hidden="1"/>
    <cellStyle name="Lien hypertexte" xfId="282" builtinId="8" hidden="1"/>
    <cellStyle name="Lien hypertexte" xfId="284" builtinId="8" hidden="1"/>
    <cellStyle name="Lien hypertexte" xfId="286" builtinId="8" hidden="1"/>
    <cellStyle name="Lien hypertexte" xfId="288" builtinId="8" hidden="1"/>
    <cellStyle name="Lien hypertexte" xfId="290" builtinId="8" hidden="1"/>
    <cellStyle name="Lien hypertexte" xfId="292" builtinId="8" hidden="1"/>
    <cellStyle name="Lien hypertexte" xfId="294" builtinId="8" hidden="1"/>
    <cellStyle name="Lien hypertexte" xfId="296" builtinId="8" hidden="1"/>
    <cellStyle name="Lien hypertexte" xfId="298" builtinId="8" hidden="1"/>
    <cellStyle name="Lien hypertexte" xfId="300" builtinId="8" hidden="1"/>
    <cellStyle name="Lien hypertexte" xfId="302" builtinId="8" hidden="1"/>
    <cellStyle name="Lien hypertexte" xfId="304" builtinId="8" hidden="1"/>
    <cellStyle name="Lien hypertexte" xfId="306" builtinId="8" hidden="1"/>
    <cellStyle name="Lien hypertexte" xfId="308" builtinId="8" hidden="1"/>
    <cellStyle name="Lien hypertexte" xfId="310" builtinId="8" hidden="1"/>
    <cellStyle name="Lien hypertexte" xfId="312" builtinId="8" hidden="1"/>
    <cellStyle name="Lien hypertexte" xfId="314" builtinId="8" hidden="1"/>
    <cellStyle name="Lien hypertexte" xfId="316" builtinId="8" hidden="1"/>
    <cellStyle name="Lien hypertexte" xfId="318" builtinId="8" hidden="1"/>
    <cellStyle name="Lien hypertexte" xfId="320" builtinId="8" hidden="1"/>
    <cellStyle name="Lien hypertexte" xfId="322" builtinId="8" hidden="1"/>
    <cellStyle name="Lien hypertexte" xfId="324" builtinId="8" hidden="1"/>
    <cellStyle name="Lien hypertexte" xfId="326" builtinId="8" hidden="1"/>
    <cellStyle name="Lien hypertexte" xfId="328" builtinId="8" hidden="1"/>
    <cellStyle name="Lien hypertexte" xfId="330" builtinId="8" hidden="1"/>
    <cellStyle name="Lien hypertexte" xfId="332" builtinId="8" hidden="1"/>
    <cellStyle name="Lien hypertexte" xfId="334" builtinId="8" hidden="1"/>
    <cellStyle name="Lien hypertexte" xfId="336" builtinId="8" hidden="1"/>
    <cellStyle name="Lien hypertexte" xfId="338" builtinId="8" hidden="1"/>
    <cellStyle name="Lien hypertexte" xfId="340" builtinId="8" hidden="1"/>
    <cellStyle name="Lien hypertexte" xfId="342" builtinId="8" hidden="1"/>
    <cellStyle name="Lien hypertexte" xfId="344" builtinId="8" hidden="1"/>
    <cellStyle name="Lien hypertexte" xfId="346" builtinId="8" hidden="1"/>
    <cellStyle name="Lien hypertexte" xfId="348" builtinId="8" hidden="1"/>
    <cellStyle name="Lien hypertexte" xfId="350" builtinId="8" hidden="1"/>
    <cellStyle name="Lien hypertexte" xfId="352" builtinId="8" hidden="1"/>
    <cellStyle name="Lien hypertexte" xfId="354" builtinId="8" hidden="1"/>
    <cellStyle name="Lien hypertexte" xfId="356" builtinId="8" hidden="1"/>
    <cellStyle name="Lien hypertexte" xfId="358" builtinId="8" hidden="1"/>
    <cellStyle name="Lien hypertexte" xfId="360" builtinId="8" hidden="1"/>
    <cellStyle name="Lien hypertexte" xfId="362" builtinId="8" hidden="1"/>
    <cellStyle name="Lien hypertexte" xfId="364" builtinId="8" hidden="1"/>
    <cellStyle name="Lien hypertexte" xfId="698" builtinId="8" hidden="1"/>
    <cellStyle name="Lien hypertexte" xfId="700" builtinId="8" hidden="1"/>
    <cellStyle name="Lien hypertexte" xfId="702" builtinId="8" hidden="1"/>
    <cellStyle name="Lien hypertexte" xfId="704" builtinId="8" hidden="1"/>
    <cellStyle name="Lien hypertexte" xfId="709" builtinId="8"/>
    <cellStyle name="Lien hypertexte 2" xfId="980" xr:uid="{263FCD27-A66A-422D-9AFE-4B96F1660D1D}"/>
    <cellStyle name="Lien hypertexte 3" xfId="985" xr:uid="{D30CDF6D-142A-4524-BF90-E6D23D556DD2}"/>
    <cellStyle name="Lien hypertexte visité" xfId="19" builtinId="9" hidden="1"/>
    <cellStyle name="Lien hypertexte visité" xfId="21" builtinId="9" hidden="1"/>
    <cellStyle name="Lien hypertexte visité" xfId="23" builtinId="9" hidden="1"/>
    <cellStyle name="Lien hypertexte visité" xfId="25" builtinId="9" hidden="1"/>
    <cellStyle name="Lien hypertexte visité" xfId="27"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Lien hypertexte visité" xfId="43" builtinId="9" hidden="1"/>
    <cellStyle name="Lien hypertexte visité" xfId="45" builtinId="9" hidden="1"/>
    <cellStyle name="Lien hypertexte visité" xfId="47" builtinId="9" hidden="1"/>
    <cellStyle name="Lien hypertexte visité" xfId="49" builtinId="9" hidden="1"/>
    <cellStyle name="Lien hypertexte visité" xfId="51" builtinId="9" hidden="1"/>
    <cellStyle name="Lien hypertexte visité" xfId="53" builtinId="9" hidden="1"/>
    <cellStyle name="Lien hypertexte visité" xfId="55" builtinId="9" hidden="1"/>
    <cellStyle name="Lien hypertexte visité" xfId="57" builtinId="9" hidden="1"/>
    <cellStyle name="Lien hypertexte visité" xfId="59" builtinId="9" hidden="1"/>
    <cellStyle name="Lien hypertexte visité" xfId="61" builtinId="9" hidden="1"/>
    <cellStyle name="Lien hypertexte visité" xfId="63" builtinId="9" hidden="1"/>
    <cellStyle name="Lien hypertexte visité" xfId="65" builtinId="9" hidden="1"/>
    <cellStyle name="Lien hypertexte visité" xfId="67" builtinId="9" hidden="1"/>
    <cellStyle name="Lien hypertexte visité" xfId="69" builtinId="9" hidden="1"/>
    <cellStyle name="Lien hypertexte visité" xfId="71" builtinId="9" hidden="1"/>
    <cellStyle name="Lien hypertexte visité" xfId="73" builtinId="9" hidden="1"/>
    <cellStyle name="Lien hypertexte visité" xfId="75" builtinId="9" hidden="1"/>
    <cellStyle name="Lien hypertexte visité" xfId="77" builtinId="9" hidden="1"/>
    <cellStyle name="Lien hypertexte visité" xfId="79" builtinId="9" hidden="1"/>
    <cellStyle name="Lien hypertexte visité" xfId="81" builtinId="9" hidden="1"/>
    <cellStyle name="Lien hypertexte visité" xfId="83" builtinId="9" hidden="1"/>
    <cellStyle name="Lien hypertexte visité" xfId="85" builtinId="9" hidden="1"/>
    <cellStyle name="Lien hypertexte visité" xfId="87" builtinId="9" hidden="1"/>
    <cellStyle name="Lien hypertexte visité" xfId="89" builtinId="9" hidden="1"/>
    <cellStyle name="Lien hypertexte visité" xfId="91" builtinId="9" hidden="1"/>
    <cellStyle name="Lien hypertexte visité" xfId="93" builtinId="9" hidden="1"/>
    <cellStyle name="Lien hypertexte visité" xfId="95" builtinId="9" hidden="1"/>
    <cellStyle name="Lien hypertexte visité" xfId="97" builtinId="9" hidden="1"/>
    <cellStyle name="Lien hypertexte visité" xfId="99" builtinId="9" hidden="1"/>
    <cellStyle name="Lien hypertexte visité" xfId="101" builtinId="9" hidden="1"/>
    <cellStyle name="Lien hypertexte visité" xfId="103" builtinId="9" hidden="1"/>
    <cellStyle name="Lien hypertexte visité" xfId="105" builtinId="9" hidden="1"/>
    <cellStyle name="Lien hypertexte visité" xfId="107" builtinId="9" hidden="1"/>
    <cellStyle name="Lien hypertexte visité" xfId="109" builtinId="9" hidden="1"/>
    <cellStyle name="Lien hypertexte visité" xfId="111" builtinId="9" hidden="1"/>
    <cellStyle name="Lien hypertexte visité" xfId="113" builtinId="9" hidden="1"/>
    <cellStyle name="Lien hypertexte visité" xfId="115" builtinId="9" hidden="1"/>
    <cellStyle name="Lien hypertexte visité" xfId="117" builtinId="9" hidden="1"/>
    <cellStyle name="Lien hypertexte visité" xfId="119" builtinId="9" hidden="1"/>
    <cellStyle name="Lien hypertexte visité" xfId="121" builtinId="9" hidden="1"/>
    <cellStyle name="Lien hypertexte visité" xfId="123" builtinId="9" hidden="1"/>
    <cellStyle name="Lien hypertexte visité" xfId="125" builtinId="9" hidden="1"/>
    <cellStyle name="Lien hypertexte visité" xfId="127" builtinId="9" hidden="1"/>
    <cellStyle name="Lien hypertexte visité" xfId="129" builtinId="9" hidden="1"/>
    <cellStyle name="Lien hypertexte visité" xfId="131" builtinId="9" hidden="1"/>
    <cellStyle name="Lien hypertexte visité" xfId="133" builtinId="9" hidden="1"/>
    <cellStyle name="Lien hypertexte visité" xfId="135" builtinId="9" hidden="1"/>
    <cellStyle name="Lien hypertexte visité" xfId="137" builtinId="9" hidden="1"/>
    <cellStyle name="Lien hypertexte visité" xfId="139" builtinId="9" hidden="1"/>
    <cellStyle name="Lien hypertexte visité" xfId="141" builtinId="9" hidden="1"/>
    <cellStyle name="Lien hypertexte visité" xfId="143" builtinId="9" hidden="1"/>
    <cellStyle name="Lien hypertexte visité" xfId="145" builtinId="9" hidden="1"/>
    <cellStyle name="Lien hypertexte visité" xfId="147" builtinId="9" hidden="1"/>
    <cellStyle name="Lien hypertexte visité" xfId="149" builtinId="9" hidden="1"/>
    <cellStyle name="Lien hypertexte visité" xfId="151" builtinId="9" hidden="1"/>
    <cellStyle name="Lien hypertexte visité" xfId="153" builtinId="9" hidden="1"/>
    <cellStyle name="Lien hypertexte visité" xfId="155" builtinId="9" hidden="1"/>
    <cellStyle name="Lien hypertexte visité" xfId="157" builtinId="9" hidden="1"/>
    <cellStyle name="Lien hypertexte visité" xfId="159" builtinId="9" hidden="1"/>
    <cellStyle name="Lien hypertexte visité" xfId="161" builtinId="9" hidden="1"/>
    <cellStyle name="Lien hypertexte visité" xfId="163" builtinId="9" hidden="1"/>
    <cellStyle name="Lien hypertexte visité" xfId="165" builtinId="9" hidden="1"/>
    <cellStyle name="Lien hypertexte visité" xfId="167" builtinId="9" hidden="1"/>
    <cellStyle name="Lien hypertexte visité" xfId="169" builtinId="9" hidden="1"/>
    <cellStyle name="Lien hypertexte visité" xfId="171" builtinId="9" hidden="1"/>
    <cellStyle name="Lien hypertexte visité" xfId="173" builtinId="9" hidden="1"/>
    <cellStyle name="Lien hypertexte visité" xfId="175" builtinId="9" hidden="1"/>
    <cellStyle name="Lien hypertexte visité" xfId="177" builtinId="9" hidden="1"/>
    <cellStyle name="Lien hypertexte visité" xfId="179" builtinId="9" hidden="1"/>
    <cellStyle name="Lien hypertexte visité" xfId="181" builtinId="9" hidden="1"/>
    <cellStyle name="Lien hypertexte visité" xfId="183" builtinId="9" hidden="1"/>
    <cellStyle name="Lien hypertexte visité" xfId="185" builtinId="9" hidden="1"/>
    <cellStyle name="Lien hypertexte visité" xfId="187" builtinId="9" hidden="1"/>
    <cellStyle name="Lien hypertexte visité" xfId="189" builtinId="9" hidden="1"/>
    <cellStyle name="Lien hypertexte visité" xfId="191" builtinId="9" hidden="1"/>
    <cellStyle name="Lien hypertexte visité" xfId="193" builtinId="9" hidden="1"/>
    <cellStyle name="Lien hypertexte visité" xfId="195" builtinId="9" hidden="1"/>
    <cellStyle name="Lien hypertexte visité" xfId="197" builtinId="9" hidden="1"/>
    <cellStyle name="Lien hypertexte visité" xfId="199" builtinId="9" hidden="1"/>
    <cellStyle name="Lien hypertexte visité" xfId="201" builtinId="9" hidden="1"/>
    <cellStyle name="Lien hypertexte visité" xfId="203" builtinId="9" hidden="1"/>
    <cellStyle name="Lien hypertexte visité" xfId="205" builtinId="9" hidden="1"/>
    <cellStyle name="Lien hypertexte visité" xfId="207" builtinId="9" hidden="1"/>
    <cellStyle name="Lien hypertexte visité" xfId="209" builtinId="9" hidden="1"/>
    <cellStyle name="Lien hypertexte visité" xfId="211" builtinId="9" hidden="1"/>
    <cellStyle name="Lien hypertexte visité" xfId="213" builtinId="9" hidden="1"/>
    <cellStyle name="Lien hypertexte visité" xfId="215" builtinId="9" hidden="1"/>
    <cellStyle name="Lien hypertexte visité" xfId="217" builtinId="9" hidden="1"/>
    <cellStyle name="Lien hypertexte visité" xfId="219" builtinId="9" hidden="1"/>
    <cellStyle name="Lien hypertexte visité" xfId="221" builtinId="9" hidden="1"/>
    <cellStyle name="Lien hypertexte visité" xfId="223" builtinId="9" hidden="1"/>
    <cellStyle name="Lien hypertexte visité" xfId="225" builtinId="9" hidden="1"/>
    <cellStyle name="Lien hypertexte visité" xfId="227" builtinId="9" hidden="1"/>
    <cellStyle name="Lien hypertexte visité" xfId="229" builtinId="9" hidden="1"/>
    <cellStyle name="Lien hypertexte visité" xfId="231" builtinId="9" hidden="1"/>
    <cellStyle name="Lien hypertexte visité" xfId="233" builtinId="9" hidden="1"/>
    <cellStyle name="Lien hypertexte visité" xfId="235" builtinId="9" hidden="1"/>
    <cellStyle name="Lien hypertexte visité" xfId="237" builtinId="9" hidden="1"/>
    <cellStyle name="Lien hypertexte visité" xfId="239" builtinId="9" hidden="1"/>
    <cellStyle name="Lien hypertexte visité" xfId="241" builtinId="9" hidden="1"/>
    <cellStyle name="Lien hypertexte visité" xfId="243" builtinId="9" hidden="1"/>
    <cellStyle name="Lien hypertexte visité" xfId="245" builtinId="9" hidden="1"/>
    <cellStyle name="Lien hypertexte visité" xfId="247" builtinId="9" hidden="1"/>
    <cellStyle name="Lien hypertexte visité" xfId="249" builtinId="9" hidden="1"/>
    <cellStyle name="Lien hypertexte visité" xfId="251" builtinId="9" hidden="1"/>
    <cellStyle name="Lien hypertexte visité" xfId="253" builtinId="9" hidden="1"/>
    <cellStyle name="Lien hypertexte visité" xfId="255" builtinId="9" hidden="1"/>
    <cellStyle name="Lien hypertexte visité" xfId="257" builtinId="9" hidden="1"/>
    <cellStyle name="Lien hypertexte visité" xfId="259" builtinId="9" hidden="1"/>
    <cellStyle name="Lien hypertexte visité" xfId="261" builtinId="9" hidden="1"/>
    <cellStyle name="Lien hypertexte visité" xfId="263" builtinId="9" hidden="1"/>
    <cellStyle name="Lien hypertexte visité" xfId="265" builtinId="9" hidden="1"/>
    <cellStyle name="Lien hypertexte visité" xfId="267" builtinId="9" hidden="1"/>
    <cellStyle name="Lien hypertexte visité" xfId="269" builtinId="9" hidden="1"/>
    <cellStyle name="Lien hypertexte visité" xfId="271" builtinId="9" hidden="1"/>
    <cellStyle name="Lien hypertexte visité" xfId="273" builtinId="9" hidden="1"/>
    <cellStyle name="Lien hypertexte visité" xfId="275" builtinId="9" hidden="1"/>
    <cellStyle name="Lien hypertexte visité" xfId="277" builtinId="9" hidden="1"/>
    <cellStyle name="Lien hypertexte visité" xfId="279" builtinId="9" hidden="1"/>
    <cellStyle name="Lien hypertexte visité" xfId="281" builtinId="9" hidden="1"/>
    <cellStyle name="Lien hypertexte visité" xfId="283" builtinId="9" hidden="1"/>
    <cellStyle name="Lien hypertexte visité" xfId="285" builtinId="9" hidden="1"/>
    <cellStyle name="Lien hypertexte visité" xfId="287" builtinId="9" hidden="1"/>
    <cellStyle name="Lien hypertexte visité" xfId="289" builtinId="9" hidden="1"/>
    <cellStyle name="Lien hypertexte visité" xfId="291" builtinId="9" hidden="1"/>
    <cellStyle name="Lien hypertexte visité" xfId="293" builtinId="9" hidden="1"/>
    <cellStyle name="Lien hypertexte visité" xfId="295" builtinId="9" hidden="1"/>
    <cellStyle name="Lien hypertexte visité" xfId="297" builtinId="9" hidden="1"/>
    <cellStyle name="Lien hypertexte visité" xfId="299" builtinId="9" hidden="1"/>
    <cellStyle name="Lien hypertexte visité" xfId="301" builtinId="9" hidden="1"/>
    <cellStyle name="Lien hypertexte visité" xfId="303" builtinId="9" hidden="1"/>
    <cellStyle name="Lien hypertexte visité" xfId="305" builtinId="9" hidden="1"/>
    <cellStyle name="Lien hypertexte visité" xfId="307" builtinId="9" hidden="1"/>
    <cellStyle name="Lien hypertexte visité" xfId="309" builtinId="9" hidden="1"/>
    <cellStyle name="Lien hypertexte visité" xfId="311" builtinId="9" hidden="1"/>
    <cellStyle name="Lien hypertexte visité" xfId="313" builtinId="9" hidden="1"/>
    <cellStyle name="Lien hypertexte visité" xfId="315" builtinId="9" hidden="1"/>
    <cellStyle name="Lien hypertexte visité" xfId="317" builtinId="9" hidden="1"/>
    <cellStyle name="Lien hypertexte visité" xfId="319" builtinId="9" hidden="1"/>
    <cellStyle name="Lien hypertexte visité" xfId="321" builtinId="9" hidden="1"/>
    <cellStyle name="Lien hypertexte visité" xfId="323" builtinId="9" hidden="1"/>
    <cellStyle name="Lien hypertexte visité" xfId="325" builtinId="9" hidden="1"/>
    <cellStyle name="Lien hypertexte visité" xfId="327" builtinId="9" hidden="1"/>
    <cellStyle name="Lien hypertexte visité" xfId="329" builtinId="9" hidden="1"/>
    <cellStyle name="Lien hypertexte visité" xfId="331" builtinId="9" hidden="1"/>
    <cellStyle name="Lien hypertexte visité" xfId="333" builtinId="9" hidden="1"/>
    <cellStyle name="Lien hypertexte visité" xfId="335" builtinId="9" hidden="1"/>
    <cellStyle name="Lien hypertexte visité" xfId="337" builtinId="9" hidden="1"/>
    <cellStyle name="Lien hypertexte visité" xfId="339" builtinId="9" hidden="1"/>
    <cellStyle name="Lien hypertexte visité" xfId="341" builtinId="9" hidden="1"/>
    <cellStyle name="Lien hypertexte visité" xfId="343" builtinId="9" hidden="1"/>
    <cellStyle name="Lien hypertexte visité" xfId="345" builtinId="9" hidden="1"/>
    <cellStyle name="Lien hypertexte visité" xfId="347" builtinId="9" hidden="1"/>
    <cellStyle name="Lien hypertexte visité" xfId="349" builtinId="9" hidden="1"/>
    <cellStyle name="Lien hypertexte visité" xfId="351" builtinId="9" hidden="1"/>
    <cellStyle name="Lien hypertexte visité" xfId="353" builtinId="9" hidden="1"/>
    <cellStyle name="Lien hypertexte visité" xfId="355" builtinId="9" hidden="1"/>
    <cellStyle name="Lien hypertexte visité" xfId="357" builtinId="9" hidden="1"/>
    <cellStyle name="Lien hypertexte visité" xfId="359" builtinId="9" hidden="1"/>
    <cellStyle name="Lien hypertexte visité" xfId="361" builtinId="9" hidden="1"/>
    <cellStyle name="Lien hypertexte visité" xfId="363" builtinId="9" hidden="1"/>
    <cellStyle name="Lien hypertexte visité" xfId="365" builtinId="9" hidden="1"/>
    <cellStyle name="Lien hypertexte visité" xfId="368" builtinId="9" hidden="1"/>
    <cellStyle name="Lien hypertexte visité" xfId="369" builtinId="9" hidden="1"/>
    <cellStyle name="Lien hypertexte visité" xfId="370" builtinId="9" hidden="1"/>
    <cellStyle name="Lien hypertexte visité" xfId="371" builtinId="9" hidden="1"/>
    <cellStyle name="Lien hypertexte visité" xfId="372" builtinId="9" hidden="1"/>
    <cellStyle name="Lien hypertexte visité" xfId="373" builtinId="9" hidden="1"/>
    <cellStyle name="Lien hypertexte visité" xfId="374" builtinId="9" hidden="1"/>
    <cellStyle name="Lien hypertexte visité" xfId="375" builtinId="9" hidden="1"/>
    <cellStyle name="Lien hypertexte visité" xfId="376" builtinId="9" hidden="1"/>
    <cellStyle name="Lien hypertexte visité" xfId="377" builtinId="9" hidden="1"/>
    <cellStyle name="Lien hypertexte visité" xfId="378" builtinId="9" hidden="1"/>
    <cellStyle name="Lien hypertexte visité" xfId="379" builtinId="9" hidden="1"/>
    <cellStyle name="Lien hypertexte visité" xfId="380" builtinId="9" hidden="1"/>
    <cellStyle name="Lien hypertexte visité" xfId="381" builtinId="9" hidden="1"/>
    <cellStyle name="Lien hypertexte visité" xfId="382" builtinId="9" hidden="1"/>
    <cellStyle name="Lien hypertexte visité" xfId="383" builtinId="9" hidden="1"/>
    <cellStyle name="Lien hypertexte visité" xfId="384" builtinId="9" hidden="1"/>
    <cellStyle name="Lien hypertexte visité" xfId="385" builtinId="9" hidden="1"/>
    <cellStyle name="Lien hypertexte visité" xfId="386" builtinId="9" hidden="1"/>
    <cellStyle name="Lien hypertexte visité" xfId="387" builtinId="9" hidden="1"/>
    <cellStyle name="Lien hypertexte visité" xfId="388" builtinId="9" hidden="1"/>
    <cellStyle name="Lien hypertexte visité" xfId="389" builtinId="9" hidden="1"/>
    <cellStyle name="Lien hypertexte visité" xfId="390" builtinId="9" hidden="1"/>
    <cellStyle name="Lien hypertexte visité" xfId="391" builtinId="9" hidden="1"/>
    <cellStyle name="Lien hypertexte visité" xfId="392" builtinId="9" hidden="1"/>
    <cellStyle name="Lien hypertexte visité" xfId="393" builtinId="9" hidden="1"/>
    <cellStyle name="Lien hypertexte visité" xfId="394" builtinId="9" hidden="1"/>
    <cellStyle name="Lien hypertexte visité" xfId="395" builtinId="9" hidden="1"/>
    <cellStyle name="Lien hypertexte visité" xfId="396" builtinId="9" hidden="1"/>
    <cellStyle name="Lien hypertexte visité" xfId="397" builtinId="9" hidden="1"/>
    <cellStyle name="Lien hypertexte visité" xfId="398" builtinId="9" hidden="1"/>
    <cellStyle name="Lien hypertexte visité" xfId="399" builtinId="9" hidden="1"/>
    <cellStyle name="Lien hypertexte visité" xfId="400" builtinId="9" hidden="1"/>
    <cellStyle name="Lien hypertexte visité" xfId="401" builtinId="9" hidden="1"/>
    <cellStyle name="Lien hypertexte visité" xfId="402" builtinId="9" hidden="1"/>
    <cellStyle name="Lien hypertexte visité" xfId="403" builtinId="9" hidden="1"/>
    <cellStyle name="Lien hypertexte visité" xfId="404" builtinId="9" hidden="1"/>
    <cellStyle name="Lien hypertexte visité" xfId="405" builtinId="9" hidden="1"/>
    <cellStyle name="Lien hypertexte visité" xfId="406" builtinId="9" hidden="1"/>
    <cellStyle name="Lien hypertexte visité" xfId="407" builtinId="9" hidden="1"/>
    <cellStyle name="Lien hypertexte visité" xfId="408" builtinId="9" hidden="1"/>
    <cellStyle name="Lien hypertexte visité" xfId="409" builtinId="9" hidden="1"/>
    <cellStyle name="Lien hypertexte visité" xfId="410" builtinId="9" hidden="1"/>
    <cellStyle name="Lien hypertexte visité" xfId="411" builtinId="9" hidden="1"/>
    <cellStyle name="Lien hypertexte visité" xfId="412" builtinId="9" hidden="1"/>
    <cellStyle name="Lien hypertexte visité" xfId="413" builtinId="9" hidden="1"/>
    <cellStyle name="Lien hypertexte visité" xfId="414" builtinId="9" hidden="1"/>
    <cellStyle name="Lien hypertexte visité" xfId="415" builtinId="9" hidden="1"/>
    <cellStyle name="Lien hypertexte visité" xfId="416" builtinId="9" hidden="1"/>
    <cellStyle name="Lien hypertexte visité" xfId="417" builtinId="9" hidden="1"/>
    <cellStyle name="Lien hypertexte visité" xfId="418" builtinId="9" hidden="1"/>
    <cellStyle name="Lien hypertexte visité" xfId="419" builtinId="9" hidden="1"/>
    <cellStyle name="Lien hypertexte visité" xfId="420" builtinId="9" hidden="1"/>
    <cellStyle name="Lien hypertexte visité" xfId="421" builtinId="9" hidden="1"/>
    <cellStyle name="Lien hypertexte visité" xfId="422" builtinId="9" hidden="1"/>
    <cellStyle name="Lien hypertexte visité" xfId="423" builtinId="9" hidden="1"/>
    <cellStyle name="Lien hypertexte visité" xfId="424" builtinId="9" hidden="1"/>
    <cellStyle name="Lien hypertexte visité" xfId="425" builtinId="9" hidden="1"/>
    <cellStyle name="Lien hypertexte visité" xfId="426" builtinId="9" hidden="1"/>
    <cellStyle name="Lien hypertexte visité" xfId="427" builtinId="9" hidden="1"/>
    <cellStyle name="Lien hypertexte visité" xfId="428" builtinId="9" hidden="1"/>
    <cellStyle name="Lien hypertexte visité" xfId="429" builtinId="9" hidden="1"/>
    <cellStyle name="Lien hypertexte visité" xfId="430" builtinId="9" hidden="1"/>
    <cellStyle name="Lien hypertexte visité" xfId="431" builtinId="9" hidden="1"/>
    <cellStyle name="Lien hypertexte visité" xfId="432" builtinId="9" hidden="1"/>
    <cellStyle name="Lien hypertexte visité" xfId="433" builtinId="9" hidden="1"/>
    <cellStyle name="Lien hypertexte visité" xfId="434" builtinId="9" hidden="1"/>
    <cellStyle name="Lien hypertexte visité" xfId="435" builtinId="9" hidden="1"/>
    <cellStyle name="Lien hypertexte visité" xfId="436" builtinId="9" hidden="1"/>
    <cellStyle name="Lien hypertexte visité" xfId="437" builtinId="9" hidden="1"/>
    <cellStyle name="Lien hypertexte visité" xfId="438" builtinId="9" hidden="1"/>
    <cellStyle name="Lien hypertexte visité" xfId="439" builtinId="9" hidden="1"/>
    <cellStyle name="Lien hypertexte visité" xfId="440" builtinId="9" hidden="1"/>
    <cellStyle name="Lien hypertexte visité" xfId="441" builtinId="9" hidden="1"/>
    <cellStyle name="Lien hypertexte visité" xfId="442" builtinId="9" hidden="1"/>
    <cellStyle name="Lien hypertexte visité" xfId="443" builtinId="9" hidden="1"/>
    <cellStyle name="Lien hypertexte visité" xfId="444" builtinId="9" hidden="1"/>
    <cellStyle name="Lien hypertexte visité" xfId="445" builtinId="9" hidden="1"/>
    <cellStyle name="Lien hypertexte visité" xfId="446" builtinId="9" hidden="1"/>
    <cellStyle name="Lien hypertexte visité" xfId="447" builtinId="9" hidden="1"/>
    <cellStyle name="Lien hypertexte visité" xfId="448" builtinId="9" hidden="1"/>
    <cellStyle name="Lien hypertexte visité" xfId="449" builtinId="9" hidden="1"/>
    <cellStyle name="Lien hypertexte visité" xfId="450" builtinId="9" hidden="1"/>
    <cellStyle name="Lien hypertexte visité" xfId="451" builtinId="9" hidden="1"/>
    <cellStyle name="Lien hypertexte visité" xfId="452" builtinId="9" hidden="1"/>
    <cellStyle name="Lien hypertexte visité" xfId="453" builtinId="9" hidden="1"/>
    <cellStyle name="Lien hypertexte visité" xfId="454" builtinId="9" hidden="1"/>
    <cellStyle name="Lien hypertexte visité" xfId="455" builtinId="9" hidden="1"/>
    <cellStyle name="Lien hypertexte visité" xfId="456" builtinId="9" hidden="1"/>
    <cellStyle name="Lien hypertexte visité" xfId="457" builtinId="9" hidden="1"/>
    <cellStyle name="Lien hypertexte visité" xfId="458" builtinId="9" hidden="1"/>
    <cellStyle name="Lien hypertexte visité" xfId="459" builtinId="9" hidden="1"/>
    <cellStyle name="Lien hypertexte visité" xfId="460" builtinId="9" hidden="1"/>
    <cellStyle name="Lien hypertexte visité" xfId="461" builtinId="9" hidden="1"/>
    <cellStyle name="Lien hypertexte visité" xfId="462" builtinId="9" hidden="1"/>
    <cellStyle name="Lien hypertexte visité" xfId="463" builtinId="9" hidden="1"/>
    <cellStyle name="Lien hypertexte visité" xfId="464" builtinId="9" hidden="1"/>
    <cellStyle name="Lien hypertexte visité" xfId="465" builtinId="9" hidden="1"/>
    <cellStyle name="Lien hypertexte visité" xfId="466" builtinId="9" hidden="1"/>
    <cellStyle name="Lien hypertexte visité" xfId="467" builtinId="9" hidden="1"/>
    <cellStyle name="Lien hypertexte visité" xfId="468" builtinId="9" hidden="1"/>
    <cellStyle name="Lien hypertexte visité" xfId="469" builtinId="9" hidden="1"/>
    <cellStyle name="Lien hypertexte visité" xfId="470" builtinId="9" hidden="1"/>
    <cellStyle name="Lien hypertexte visité" xfId="471" builtinId="9" hidden="1"/>
    <cellStyle name="Lien hypertexte visité" xfId="472" builtinId="9" hidden="1"/>
    <cellStyle name="Lien hypertexte visité" xfId="473" builtinId="9" hidden="1"/>
    <cellStyle name="Lien hypertexte visité" xfId="474" builtinId="9" hidden="1"/>
    <cellStyle name="Lien hypertexte visité" xfId="475" builtinId="9" hidden="1"/>
    <cellStyle name="Lien hypertexte visité" xfId="476" builtinId="9" hidden="1"/>
    <cellStyle name="Lien hypertexte visité" xfId="477" builtinId="9" hidden="1"/>
    <cellStyle name="Lien hypertexte visité" xfId="478" builtinId="9" hidden="1"/>
    <cellStyle name="Lien hypertexte visité" xfId="479" builtinId="9" hidden="1"/>
    <cellStyle name="Lien hypertexte visité" xfId="480" builtinId="9" hidden="1"/>
    <cellStyle name="Lien hypertexte visité" xfId="481" builtinId="9" hidden="1"/>
    <cellStyle name="Lien hypertexte visité" xfId="482" builtinId="9" hidden="1"/>
    <cellStyle name="Lien hypertexte visité" xfId="483" builtinId="9" hidden="1"/>
    <cellStyle name="Lien hypertexte visité" xfId="484" builtinId="9" hidden="1"/>
    <cellStyle name="Lien hypertexte visité" xfId="485" builtinId="9" hidden="1"/>
    <cellStyle name="Lien hypertexte visité" xfId="486" builtinId="9" hidden="1"/>
    <cellStyle name="Lien hypertexte visité" xfId="487" builtinId="9" hidden="1"/>
    <cellStyle name="Lien hypertexte visité" xfId="488" builtinId="9" hidden="1"/>
    <cellStyle name="Lien hypertexte visité" xfId="489" builtinId="9" hidden="1"/>
    <cellStyle name="Lien hypertexte visité" xfId="490" builtinId="9" hidden="1"/>
    <cellStyle name="Lien hypertexte visité" xfId="491" builtinId="9" hidden="1"/>
    <cellStyle name="Lien hypertexte visité" xfId="492" builtinId="9" hidden="1"/>
    <cellStyle name="Lien hypertexte visité" xfId="493" builtinId="9" hidden="1"/>
    <cellStyle name="Lien hypertexte visité" xfId="494" builtinId="9" hidden="1"/>
    <cellStyle name="Lien hypertexte visité" xfId="495" builtinId="9" hidden="1"/>
    <cellStyle name="Lien hypertexte visité" xfId="496" builtinId="9" hidden="1"/>
    <cellStyle name="Lien hypertexte visité" xfId="497" builtinId="9" hidden="1"/>
    <cellStyle name="Lien hypertexte visité" xfId="498" builtinId="9" hidden="1"/>
    <cellStyle name="Lien hypertexte visité" xfId="499" builtinId="9" hidden="1"/>
    <cellStyle name="Lien hypertexte visité" xfId="500" builtinId="9" hidden="1"/>
    <cellStyle name="Lien hypertexte visité" xfId="501" builtinId="9" hidden="1"/>
    <cellStyle name="Lien hypertexte visité" xfId="502" builtinId="9" hidden="1"/>
    <cellStyle name="Lien hypertexte visité" xfId="503" builtinId="9" hidden="1"/>
    <cellStyle name="Lien hypertexte visité" xfId="504" builtinId="9" hidden="1"/>
    <cellStyle name="Lien hypertexte visité" xfId="505" builtinId="9" hidden="1"/>
    <cellStyle name="Lien hypertexte visité" xfId="506" builtinId="9" hidden="1"/>
    <cellStyle name="Lien hypertexte visité" xfId="507" builtinId="9" hidden="1"/>
    <cellStyle name="Lien hypertexte visité" xfId="508" builtinId="9" hidden="1"/>
    <cellStyle name="Lien hypertexte visité" xfId="509" builtinId="9" hidden="1"/>
    <cellStyle name="Lien hypertexte visité" xfId="510" builtinId="9" hidden="1"/>
    <cellStyle name="Lien hypertexte visité" xfId="511" builtinId="9" hidden="1"/>
    <cellStyle name="Lien hypertexte visité" xfId="512" builtinId="9" hidden="1"/>
    <cellStyle name="Lien hypertexte visité" xfId="513" builtinId="9" hidden="1"/>
    <cellStyle name="Lien hypertexte visité" xfId="514" builtinId="9" hidden="1"/>
    <cellStyle name="Lien hypertexte visité" xfId="515" builtinId="9" hidden="1"/>
    <cellStyle name="Lien hypertexte visité" xfId="516" builtinId="9" hidden="1"/>
    <cellStyle name="Lien hypertexte visité" xfId="517" builtinId="9" hidden="1"/>
    <cellStyle name="Lien hypertexte visité" xfId="518" builtinId="9" hidden="1"/>
    <cellStyle name="Lien hypertexte visité" xfId="519" builtinId="9" hidden="1"/>
    <cellStyle name="Lien hypertexte visité" xfId="520" builtinId="9" hidden="1"/>
    <cellStyle name="Lien hypertexte visité" xfId="521" builtinId="9" hidden="1"/>
    <cellStyle name="Lien hypertexte visité" xfId="522" builtinId="9" hidden="1"/>
    <cellStyle name="Lien hypertexte visité" xfId="523" builtinId="9" hidden="1"/>
    <cellStyle name="Lien hypertexte visité" xfId="524" builtinId="9" hidden="1"/>
    <cellStyle name="Lien hypertexte visité" xfId="525" builtinId="9" hidden="1"/>
    <cellStyle name="Lien hypertexte visité" xfId="526" builtinId="9" hidden="1"/>
    <cellStyle name="Lien hypertexte visité" xfId="527" builtinId="9" hidden="1"/>
    <cellStyle name="Lien hypertexte visité" xfId="528" builtinId="9" hidden="1"/>
    <cellStyle name="Lien hypertexte visité" xfId="529" builtinId="9" hidden="1"/>
    <cellStyle name="Lien hypertexte visité" xfId="530" builtinId="9" hidden="1"/>
    <cellStyle name="Lien hypertexte visité" xfId="531" builtinId="9" hidden="1"/>
    <cellStyle name="Lien hypertexte visité" xfId="532" builtinId="9" hidden="1"/>
    <cellStyle name="Lien hypertexte visité" xfId="533" builtinId="9" hidden="1"/>
    <cellStyle name="Lien hypertexte visité" xfId="534" builtinId="9" hidden="1"/>
    <cellStyle name="Lien hypertexte visité" xfId="535" builtinId="9" hidden="1"/>
    <cellStyle name="Lien hypertexte visité" xfId="536" builtinId="9" hidden="1"/>
    <cellStyle name="Lien hypertexte visité" xfId="537" builtinId="9" hidden="1"/>
    <cellStyle name="Lien hypertexte visité" xfId="538" builtinId="9" hidden="1"/>
    <cellStyle name="Lien hypertexte visité" xfId="539" builtinId="9" hidden="1"/>
    <cellStyle name="Lien hypertexte visité" xfId="540" builtinId="9" hidden="1"/>
    <cellStyle name="Lien hypertexte visité" xfId="541" builtinId="9" hidden="1"/>
    <cellStyle name="Lien hypertexte visité" xfId="542" builtinId="9" hidden="1"/>
    <cellStyle name="Lien hypertexte visité" xfId="543" builtinId="9" hidden="1"/>
    <cellStyle name="Lien hypertexte visité" xfId="544" builtinId="9" hidden="1"/>
    <cellStyle name="Lien hypertexte visité" xfId="545" builtinId="9" hidden="1"/>
    <cellStyle name="Lien hypertexte visité" xfId="546" builtinId="9" hidden="1"/>
    <cellStyle name="Lien hypertexte visité" xfId="547" builtinId="9" hidden="1"/>
    <cellStyle name="Lien hypertexte visité" xfId="548" builtinId="9" hidden="1"/>
    <cellStyle name="Lien hypertexte visité" xfId="549" builtinId="9" hidden="1"/>
    <cellStyle name="Lien hypertexte visité" xfId="550" builtinId="9" hidden="1"/>
    <cellStyle name="Lien hypertexte visité" xfId="551" builtinId="9" hidden="1"/>
    <cellStyle name="Lien hypertexte visité" xfId="552" builtinId="9" hidden="1"/>
    <cellStyle name="Lien hypertexte visité" xfId="553" builtinId="9" hidden="1"/>
    <cellStyle name="Lien hypertexte visité" xfId="554" builtinId="9" hidden="1"/>
    <cellStyle name="Lien hypertexte visité" xfId="555" builtinId="9" hidden="1"/>
    <cellStyle name="Lien hypertexte visité" xfId="556" builtinId="9" hidden="1"/>
    <cellStyle name="Lien hypertexte visité" xfId="557" builtinId="9" hidden="1"/>
    <cellStyle name="Lien hypertexte visité" xfId="558" builtinId="9" hidden="1"/>
    <cellStyle name="Lien hypertexte visité" xfId="559" builtinId="9" hidden="1"/>
    <cellStyle name="Lien hypertexte visité" xfId="560" builtinId="9" hidden="1"/>
    <cellStyle name="Lien hypertexte visité" xfId="561" builtinId="9" hidden="1"/>
    <cellStyle name="Lien hypertexte visité" xfId="562" builtinId="9" hidden="1"/>
    <cellStyle name="Lien hypertexte visité" xfId="563" builtinId="9" hidden="1"/>
    <cellStyle name="Lien hypertexte visité" xfId="564" builtinId="9" hidden="1"/>
    <cellStyle name="Lien hypertexte visité" xfId="565" builtinId="9" hidden="1"/>
    <cellStyle name="Lien hypertexte visité" xfId="566" builtinId="9" hidden="1"/>
    <cellStyle name="Lien hypertexte visité" xfId="567" builtinId="9" hidden="1"/>
    <cellStyle name="Lien hypertexte visité" xfId="568" builtinId="9" hidden="1"/>
    <cellStyle name="Lien hypertexte visité" xfId="569" builtinId="9" hidden="1"/>
    <cellStyle name="Lien hypertexte visité" xfId="570" builtinId="9" hidden="1"/>
    <cellStyle name="Lien hypertexte visité" xfId="571" builtinId="9" hidden="1"/>
    <cellStyle name="Lien hypertexte visité" xfId="572" builtinId="9" hidden="1"/>
    <cellStyle name="Lien hypertexte visité" xfId="573" builtinId="9" hidden="1"/>
    <cellStyle name="Lien hypertexte visité" xfId="574" builtinId="9" hidden="1"/>
    <cellStyle name="Lien hypertexte visité" xfId="575" builtinId="9" hidden="1"/>
    <cellStyle name="Lien hypertexte visité" xfId="576" builtinId="9" hidden="1"/>
    <cellStyle name="Lien hypertexte visité" xfId="577" builtinId="9" hidden="1"/>
    <cellStyle name="Lien hypertexte visité" xfId="578" builtinId="9" hidden="1"/>
    <cellStyle name="Lien hypertexte visité" xfId="579" builtinId="9" hidden="1"/>
    <cellStyle name="Lien hypertexte visité" xfId="580" builtinId="9" hidden="1"/>
    <cellStyle name="Lien hypertexte visité" xfId="581" builtinId="9" hidden="1"/>
    <cellStyle name="Lien hypertexte visité" xfId="582" builtinId="9" hidden="1"/>
    <cellStyle name="Lien hypertexte visité" xfId="583" builtinId="9" hidden="1"/>
    <cellStyle name="Lien hypertexte visité" xfId="584" builtinId="9" hidden="1"/>
    <cellStyle name="Lien hypertexte visité" xfId="585" builtinId="9" hidden="1"/>
    <cellStyle name="Lien hypertexte visité" xfId="586" builtinId="9" hidden="1"/>
    <cellStyle name="Lien hypertexte visité" xfId="587" builtinId="9" hidden="1"/>
    <cellStyle name="Lien hypertexte visité" xfId="588" builtinId="9" hidden="1"/>
    <cellStyle name="Lien hypertexte visité" xfId="589" builtinId="9" hidden="1"/>
    <cellStyle name="Lien hypertexte visité" xfId="590" builtinId="9" hidden="1"/>
    <cellStyle name="Lien hypertexte visité" xfId="591" builtinId="9" hidden="1"/>
    <cellStyle name="Lien hypertexte visité" xfId="592" builtinId="9" hidden="1"/>
    <cellStyle name="Lien hypertexte visité" xfId="593" builtinId="9" hidden="1"/>
    <cellStyle name="Lien hypertexte visité" xfId="594" builtinId="9" hidden="1"/>
    <cellStyle name="Lien hypertexte visité" xfId="595" builtinId="9" hidden="1"/>
    <cellStyle name="Lien hypertexte visité" xfId="596" builtinId="9" hidden="1"/>
    <cellStyle name="Lien hypertexte visité" xfId="597" builtinId="9" hidden="1"/>
    <cellStyle name="Lien hypertexte visité" xfId="598" builtinId="9" hidden="1"/>
    <cellStyle name="Lien hypertexte visité" xfId="599" builtinId="9" hidden="1"/>
    <cellStyle name="Lien hypertexte visité" xfId="600" builtinId="9" hidden="1"/>
    <cellStyle name="Lien hypertexte visité" xfId="601" builtinId="9" hidden="1"/>
    <cellStyle name="Lien hypertexte visité" xfId="602" builtinId="9" hidden="1"/>
    <cellStyle name="Lien hypertexte visité" xfId="603" builtinId="9" hidden="1"/>
    <cellStyle name="Lien hypertexte visité" xfId="604" builtinId="9" hidden="1"/>
    <cellStyle name="Lien hypertexte visité" xfId="605" builtinId="9" hidden="1"/>
    <cellStyle name="Lien hypertexte visité" xfId="606" builtinId="9" hidden="1"/>
    <cellStyle name="Lien hypertexte visité" xfId="607" builtinId="9" hidden="1"/>
    <cellStyle name="Lien hypertexte visité" xfId="608" builtinId="9" hidden="1"/>
    <cellStyle name="Lien hypertexte visité" xfId="609" builtinId="9" hidden="1"/>
    <cellStyle name="Lien hypertexte visité" xfId="610" builtinId="9" hidden="1"/>
    <cellStyle name="Lien hypertexte visité" xfId="611" builtinId="9" hidden="1"/>
    <cellStyle name="Lien hypertexte visité" xfId="612" builtinId="9" hidden="1"/>
    <cellStyle name="Lien hypertexte visité" xfId="613" builtinId="9" hidden="1"/>
    <cellStyle name="Lien hypertexte visité" xfId="614" builtinId="9" hidden="1"/>
    <cellStyle name="Lien hypertexte visité" xfId="615" builtinId="9" hidden="1"/>
    <cellStyle name="Lien hypertexte visité" xfId="616" builtinId="9" hidden="1"/>
    <cellStyle name="Lien hypertexte visité" xfId="617" builtinId="9" hidden="1"/>
    <cellStyle name="Lien hypertexte visité" xfId="618" builtinId="9" hidden="1"/>
    <cellStyle name="Lien hypertexte visité" xfId="619" builtinId="9" hidden="1"/>
    <cellStyle name="Lien hypertexte visité" xfId="620" builtinId="9" hidden="1"/>
    <cellStyle name="Lien hypertexte visité" xfId="621" builtinId="9" hidden="1"/>
    <cellStyle name="Lien hypertexte visité" xfId="622" builtinId="9" hidden="1"/>
    <cellStyle name="Lien hypertexte visité" xfId="623" builtinId="9" hidden="1"/>
    <cellStyle name="Lien hypertexte visité" xfId="624" builtinId="9" hidden="1"/>
    <cellStyle name="Lien hypertexte visité" xfId="625" builtinId="9" hidden="1"/>
    <cellStyle name="Lien hypertexte visité" xfId="626" builtinId="9" hidden="1"/>
    <cellStyle name="Lien hypertexte visité" xfId="627" builtinId="9" hidden="1"/>
    <cellStyle name="Lien hypertexte visité" xfId="628" builtinId="9" hidden="1"/>
    <cellStyle name="Lien hypertexte visité" xfId="629" builtinId="9" hidden="1"/>
    <cellStyle name="Lien hypertexte visité" xfId="630" builtinId="9" hidden="1"/>
    <cellStyle name="Lien hypertexte visité" xfId="631" builtinId="9" hidden="1"/>
    <cellStyle name="Lien hypertexte visité" xfId="632" builtinId="9" hidden="1"/>
    <cellStyle name="Lien hypertexte visité" xfId="633" builtinId="9" hidden="1"/>
    <cellStyle name="Lien hypertexte visité" xfId="634" builtinId="9" hidden="1"/>
    <cellStyle name="Lien hypertexte visité" xfId="635" builtinId="9" hidden="1"/>
    <cellStyle name="Lien hypertexte visité" xfId="636" builtinId="9" hidden="1"/>
    <cellStyle name="Lien hypertexte visité" xfId="637" builtinId="9" hidden="1"/>
    <cellStyle name="Lien hypertexte visité" xfId="638" builtinId="9" hidden="1"/>
    <cellStyle name="Lien hypertexte visité" xfId="639" builtinId="9" hidden="1"/>
    <cellStyle name="Lien hypertexte visité" xfId="640" builtinId="9" hidden="1"/>
    <cellStyle name="Lien hypertexte visité" xfId="641" builtinId="9" hidden="1"/>
    <cellStyle name="Lien hypertexte visité" xfId="642" builtinId="9" hidden="1"/>
    <cellStyle name="Lien hypertexte visité" xfId="643" builtinId="9" hidden="1"/>
    <cellStyle name="Lien hypertexte visité" xfId="644" builtinId="9" hidden="1"/>
    <cellStyle name="Lien hypertexte visité" xfId="645" builtinId="9" hidden="1"/>
    <cellStyle name="Lien hypertexte visité" xfId="646" builtinId="9" hidden="1"/>
    <cellStyle name="Lien hypertexte visité" xfId="647" builtinId="9" hidden="1"/>
    <cellStyle name="Lien hypertexte visité" xfId="648" builtinId="9" hidden="1"/>
    <cellStyle name="Lien hypertexte visité" xfId="649" builtinId="9" hidden="1"/>
    <cellStyle name="Lien hypertexte visité" xfId="650" builtinId="9" hidden="1"/>
    <cellStyle name="Lien hypertexte visité" xfId="651" builtinId="9" hidden="1"/>
    <cellStyle name="Lien hypertexte visité" xfId="652" builtinId="9" hidden="1"/>
    <cellStyle name="Lien hypertexte visité" xfId="653" builtinId="9" hidden="1"/>
    <cellStyle name="Lien hypertexte visité" xfId="654" builtinId="9" hidden="1"/>
    <cellStyle name="Lien hypertexte visité" xfId="655" builtinId="9" hidden="1"/>
    <cellStyle name="Lien hypertexte visité" xfId="656" builtinId="9" hidden="1"/>
    <cellStyle name="Lien hypertexte visité" xfId="657" builtinId="9" hidden="1"/>
    <cellStyle name="Lien hypertexte visité" xfId="658" builtinId="9" hidden="1"/>
    <cellStyle name="Lien hypertexte visité" xfId="659" builtinId="9" hidden="1"/>
    <cellStyle name="Lien hypertexte visité" xfId="660" builtinId="9" hidden="1"/>
    <cellStyle name="Lien hypertexte visité" xfId="661" builtinId="9" hidden="1"/>
    <cellStyle name="Lien hypertexte visité" xfId="662" builtinId="9" hidden="1"/>
    <cellStyle name="Lien hypertexte visité" xfId="663" builtinId="9" hidden="1"/>
    <cellStyle name="Lien hypertexte visité" xfId="664" builtinId="9" hidden="1"/>
    <cellStyle name="Lien hypertexte visité" xfId="665" builtinId="9" hidden="1"/>
    <cellStyle name="Lien hypertexte visité" xfId="666" builtinId="9" hidden="1"/>
    <cellStyle name="Lien hypertexte visité" xfId="667" builtinId="9" hidden="1"/>
    <cellStyle name="Lien hypertexte visité" xfId="668" builtinId="9" hidden="1"/>
    <cellStyle name="Lien hypertexte visité" xfId="669" builtinId="9" hidden="1"/>
    <cellStyle name="Lien hypertexte visité" xfId="670" builtinId="9" hidden="1"/>
    <cellStyle name="Lien hypertexte visité" xfId="671" builtinId="9" hidden="1"/>
    <cellStyle name="Lien hypertexte visité" xfId="672" builtinId="9" hidden="1"/>
    <cellStyle name="Lien hypertexte visité" xfId="673" builtinId="9" hidden="1"/>
    <cellStyle name="Lien hypertexte visité" xfId="674" builtinId="9" hidden="1"/>
    <cellStyle name="Lien hypertexte visité" xfId="675" builtinId="9" hidden="1"/>
    <cellStyle name="Lien hypertexte visité" xfId="676" builtinId="9" hidden="1"/>
    <cellStyle name="Lien hypertexte visité" xfId="677" builtinId="9" hidden="1"/>
    <cellStyle name="Lien hypertexte visité" xfId="678" builtinId="9" hidden="1"/>
    <cellStyle name="Lien hypertexte visité" xfId="679" builtinId="9" hidden="1"/>
    <cellStyle name="Lien hypertexte visité" xfId="680" builtinId="9" hidden="1"/>
    <cellStyle name="Lien hypertexte visité" xfId="681" builtinId="9" hidden="1"/>
    <cellStyle name="Lien hypertexte visité" xfId="682" builtinId="9" hidden="1"/>
    <cellStyle name="Lien hypertexte visité" xfId="683" builtinId="9" hidden="1"/>
    <cellStyle name="Lien hypertexte visité" xfId="684" builtinId="9" hidden="1"/>
    <cellStyle name="Lien hypertexte visité" xfId="685" builtinId="9" hidden="1"/>
    <cellStyle name="Lien hypertexte visité" xfId="686" builtinId="9" hidden="1"/>
    <cellStyle name="Lien hypertexte visité" xfId="687" builtinId="9" hidden="1"/>
    <cellStyle name="Lien hypertexte visité" xfId="688" builtinId="9" hidden="1"/>
    <cellStyle name="Lien hypertexte visité" xfId="689" builtinId="9" hidden="1"/>
    <cellStyle name="Lien hypertexte visité" xfId="690" builtinId="9" hidden="1"/>
    <cellStyle name="Lien hypertexte visité" xfId="691" builtinId="9" hidden="1"/>
    <cellStyle name="Lien hypertexte visité" xfId="692" builtinId="9" hidden="1"/>
    <cellStyle name="Lien hypertexte visité" xfId="693" builtinId="9" hidden="1"/>
    <cellStyle name="Lien hypertexte visité" xfId="694" builtinId="9" hidden="1"/>
    <cellStyle name="Lien hypertexte visité" xfId="695" builtinId="9" hidden="1"/>
    <cellStyle name="Lien hypertexte visité" xfId="696" builtinId="9" hidden="1"/>
    <cellStyle name="Lien hypertexte visité" xfId="697" builtinId="9" hidden="1"/>
    <cellStyle name="Lien hypertexte visité" xfId="699" builtinId="9" hidden="1"/>
    <cellStyle name="Lien hypertexte visité" xfId="701" builtinId="9" hidden="1"/>
    <cellStyle name="Lien hypertexte visité" xfId="703" builtinId="9" hidden="1"/>
    <cellStyle name="Lien hypertexte visité" xfId="705" builtinId="9" hidden="1"/>
    <cellStyle name="Lien hypertexte visité" xfId="710" builtinId="9" hidden="1"/>
    <cellStyle name="Lien hypertexte visité" xfId="711" builtinId="9" hidden="1"/>
    <cellStyle name="Lien hypertexte visité" xfId="712" builtinId="9" hidden="1"/>
    <cellStyle name="Lien hypertexte visité" xfId="713" builtinId="9" hidden="1"/>
    <cellStyle name="Lien hypertexte visité" xfId="714" builtinId="9" hidden="1"/>
    <cellStyle name="Lien hypertexte visité" xfId="715" builtinId="9" hidden="1"/>
    <cellStyle name="Lien hypertexte visité" xfId="716" builtinId="9" hidden="1"/>
    <cellStyle name="Lien hypertexte visité" xfId="717" builtinId="9" hidden="1"/>
    <cellStyle name="Lien hypertexte visité" xfId="718" builtinId="9" hidden="1"/>
    <cellStyle name="Lien hypertexte visité" xfId="719" builtinId="9" hidden="1"/>
    <cellStyle name="Lien hypertexte visité" xfId="720" builtinId="9" hidden="1"/>
    <cellStyle name="Lien hypertexte visité" xfId="721" builtinId="9" hidden="1"/>
    <cellStyle name="Lien hypertexte visité" xfId="722" builtinId="9" hidden="1"/>
    <cellStyle name="Lien hypertexte visité" xfId="723" builtinId="9" hidden="1"/>
    <cellStyle name="Lien hypertexte visité" xfId="724" builtinId="9" hidden="1"/>
    <cellStyle name="Lien hypertexte visité" xfId="725" builtinId="9" hidden="1"/>
    <cellStyle name="Lien hypertexte visité" xfId="726" builtinId="9" hidden="1"/>
    <cellStyle name="Lien hypertexte visité" xfId="727" builtinId="9" hidden="1"/>
    <cellStyle name="Lien hypertexte visité" xfId="728" builtinId="9" hidden="1"/>
    <cellStyle name="Lien hypertexte visité" xfId="729" builtinId="9" hidden="1"/>
    <cellStyle name="Lien hypertexte visité" xfId="730" builtinId="9" hidden="1"/>
    <cellStyle name="Lien hypertexte visité" xfId="731" builtinId="9" hidden="1"/>
    <cellStyle name="Lien hypertexte visité" xfId="732" builtinId="9" hidden="1"/>
    <cellStyle name="Lien hypertexte visité" xfId="733" builtinId="9" hidden="1"/>
    <cellStyle name="Lien hypertexte visité" xfId="734" builtinId="9" hidden="1"/>
    <cellStyle name="Lien hypertexte visité" xfId="735" builtinId="9" hidden="1"/>
    <cellStyle name="Lien hypertexte visité" xfId="736" builtinId="9" hidden="1"/>
    <cellStyle name="Lien hypertexte visité" xfId="737" builtinId="9" hidden="1"/>
    <cellStyle name="Lien hypertexte visité" xfId="738" builtinId="9" hidden="1"/>
    <cellStyle name="Lien hypertexte visité" xfId="739" builtinId="9" hidden="1"/>
    <cellStyle name="Lien hypertexte visité" xfId="740" builtinId="9" hidden="1"/>
    <cellStyle name="Lien hypertexte visité" xfId="741" builtinId="9" hidden="1"/>
    <cellStyle name="Lien hypertexte visité" xfId="742" builtinId="9" hidden="1"/>
    <cellStyle name="Lien hypertexte visité" xfId="743" builtinId="9" hidden="1"/>
    <cellStyle name="Lien hypertexte visité" xfId="744" builtinId="9" hidden="1"/>
    <cellStyle name="Lien hypertexte visité" xfId="745" builtinId="9" hidden="1"/>
    <cellStyle name="Lien hypertexte visité" xfId="746" builtinId="9" hidden="1"/>
    <cellStyle name="Lien hypertexte visité" xfId="747" builtinId="9" hidden="1"/>
    <cellStyle name="Lien hypertexte visité" xfId="748" builtinId="9" hidden="1"/>
    <cellStyle name="Lien hypertexte visité" xfId="749" builtinId="9" hidden="1"/>
    <cellStyle name="Lien hypertexte visité" xfId="750" builtinId="9" hidden="1"/>
    <cellStyle name="Lien hypertexte visité" xfId="751" builtinId="9" hidden="1"/>
    <cellStyle name="Lien hypertexte visité" xfId="752" builtinId="9" hidden="1"/>
    <cellStyle name="Lien hypertexte visité" xfId="753" builtinId="9" hidden="1"/>
    <cellStyle name="Lien hypertexte visité" xfId="754" builtinId="9" hidden="1"/>
    <cellStyle name="Lien hypertexte visité" xfId="755" builtinId="9" hidden="1"/>
    <cellStyle name="Lien hypertexte visité" xfId="756" builtinId="9" hidden="1"/>
    <cellStyle name="Lien hypertexte visité" xfId="757" builtinId="9" hidden="1"/>
    <cellStyle name="Lien hypertexte visité" xfId="758" builtinId="9" hidden="1"/>
    <cellStyle name="Lien hypertexte visité" xfId="759" builtinId="9" hidden="1"/>
    <cellStyle name="Lien hypertexte visité" xfId="760" builtinId="9" hidden="1"/>
    <cellStyle name="Lien hypertexte visité" xfId="761" builtinId="9" hidden="1"/>
    <cellStyle name="Lien hypertexte visité" xfId="762" builtinId="9" hidden="1"/>
    <cellStyle name="Lien hypertexte visité" xfId="763" builtinId="9" hidden="1"/>
    <cellStyle name="Lien hypertexte visité" xfId="764" builtinId="9" hidden="1"/>
    <cellStyle name="Lien hypertexte visité" xfId="765" builtinId="9" hidden="1"/>
    <cellStyle name="Lien hypertexte visité" xfId="766" builtinId="9" hidden="1"/>
    <cellStyle name="Lien hypertexte visité" xfId="767" builtinId="9" hidden="1"/>
    <cellStyle name="Lien hypertexte visité" xfId="768" builtinId="9" hidden="1"/>
    <cellStyle name="Lien hypertexte visité" xfId="769" builtinId="9" hidden="1"/>
    <cellStyle name="Lien hypertexte visité" xfId="770" builtinId="9" hidden="1"/>
    <cellStyle name="Lien hypertexte visité" xfId="771" builtinId="9" hidden="1"/>
    <cellStyle name="Lien hypertexte visité" xfId="772" builtinId="9" hidden="1"/>
    <cellStyle name="Lien hypertexte visité" xfId="773" builtinId="9" hidden="1"/>
    <cellStyle name="Lien hypertexte visité" xfId="774" builtinId="9" hidden="1"/>
    <cellStyle name="Lien hypertexte visité" xfId="775" builtinId="9" hidden="1"/>
    <cellStyle name="Lien hypertexte visité" xfId="776" builtinId="9" hidden="1"/>
    <cellStyle name="Lien hypertexte visité" xfId="777" builtinId="9" hidden="1"/>
    <cellStyle name="Lien hypertexte visité" xfId="778" builtinId="9" hidden="1"/>
    <cellStyle name="Lien hypertexte visité" xfId="779" builtinId="9" hidden="1"/>
    <cellStyle name="Lien hypertexte visité" xfId="780" builtinId="9" hidden="1"/>
    <cellStyle name="Lien hypertexte visité" xfId="781" builtinId="9" hidden="1"/>
    <cellStyle name="Lien hypertexte visité" xfId="782" builtinId="9" hidden="1"/>
    <cellStyle name="Lien hypertexte visité" xfId="783" builtinId="9" hidden="1"/>
    <cellStyle name="Lien hypertexte visité" xfId="784" builtinId="9" hidden="1"/>
    <cellStyle name="Lien hypertexte visité" xfId="785" builtinId="9" hidden="1"/>
    <cellStyle name="Lien hypertexte visité" xfId="786" builtinId="9" hidden="1"/>
    <cellStyle name="Lien hypertexte visité" xfId="787" builtinId="9" hidden="1"/>
    <cellStyle name="Lien hypertexte visité" xfId="788" builtinId="9" hidden="1"/>
    <cellStyle name="Lien hypertexte visité" xfId="789" builtinId="9" hidden="1"/>
    <cellStyle name="Lien hypertexte visité" xfId="790" builtinId="9" hidden="1"/>
    <cellStyle name="Lien hypertexte visité" xfId="791" builtinId="9" hidden="1"/>
    <cellStyle name="Lien hypertexte visité" xfId="792" builtinId="9" hidden="1"/>
    <cellStyle name="Lien hypertexte visité" xfId="793" builtinId="9" hidden="1"/>
    <cellStyle name="Lien hypertexte visité" xfId="794" builtinId="9" hidden="1"/>
    <cellStyle name="Lien hypertexte visité" xfId="795" builtinId="9" hidden="1"/>
    <cellStyle name="Lien hypertexte visité" xfId="796" builtinId="9" hidden="1"/>
    <cellStyle name="Lien hypertexte visité" xfId="797" builtinId="9" hidden="1"/>
    <cellStyle name="Lien hypertexte visité" xfId="798" builtinId="9" hidden="1"/>
    <cellStyle name="Lien hypertexte visité" xfId="799" builtinId="9" hidden="1"/>
    <cellStyle name="Lien hypertexte visité" xfId="800" builtinId="9" hidden="1"/>
    <cellStyle name="Lien hypertexte visité" xfId="801" builtinId="9" hidden="1"/>
    <cellStyle name="Lien hypertexte visité" xfId="802" builtinId="9" hidden="1"/>
    <cellStyle name="Lien hypertexte visité" xfId="803" builtinId="9" hidden="1"/>
    <cellStyle name="Lien hypertexte visité" xfId="804" builtinId="9" hidden="1"/>
    <cellStyle name="Lien hypertexte visité" xfId="805" builtinId="9" hidden="1"/>
    <cellStyle name="Lien hypertexte visité" xfId="806" builtinId="9" hidden="1"/>
    <cellStyle name="Lien hypertexte visité" xfId="807" builtinId="9" hidden="1"/>
    <cellStyle name="Lien hypertexte visité" xfId="808" builtinId="9" hidden="1"/>
    <cellStyle name="Lien hypertexte visité" xfId="809" builtinId="9" hidden="1"/>
    <cellStyle name="Lien hypertexte visité" xfId="810" builtinId="9" hidden="1"/>
    <cellStyle name="Lien hypertexte visité" xfId="811" builtinId="9" hidden="1"/>
    <cellStyle name="Lien hypertexte visité" xfId="812" builtinId="9" hidden="1"/>
    <cellStyle name="Lien hypertexte visité" xfId="813" builtinId="9" hidden="1"/>
    <cellStyle name="Lien hypertexte visité" xfId="814" builtinId="9" hidden="1"/>
    <cellStyle name="Lien hypertexte visité" xfId="815" builtinId="9" hidden="1"/>
    <cellStyle name="Lien hypertexte visité" xfId="816" builtinId="9" hidden="1"/>
    <cellStyle name="Lien hypertexte visité" xfId="817" builtinId="9" hidden="1"/>
    <cellStyle name="Lien hypertexte visité" xfId="818" builtinId="9" hidden="1"/>
    <cellStyle name="Lien hypertexte visité" xfId="819" builtinId="9" hidden="1"/>
    <cellStyle name="Lien hypertexte visité" xfId="820" builtinId="9" hidden="1"/>
    <cellStyle name="Lien hypertexte visité" xfId="821" builtinId="9" hidden="1"/>
    <cellStyle name="Lien hypertexte visité" xfId="822" builtinId="9" hidden="1"/>
    <cellStyle name="Lien hypertexte visité" xfId="823" builtinId="9" hidden="1"/>
    <cellStyle name="Lien hypertexte visité" xfId="824" builtinId="9" hidden="1"/>
    <cellStyle name="Lien hypertexte visité" xfId="825" builtinId="9" hidden="1"/>
    <cellStyle name="Lien hypertexte visité" xfId="826" builtinId="9" hidden="1"/>
    <cellStyle name="Lien hypertexte visité" xfId="827" builtinId="9" hidden="1"/>
    <cellStyle name="Lien hypertexte visité" xfId="828" builtinId="9" hidden="1"/>
    <cellStyle name="Lien hypertexte visité" xfId="829" builtinId="9" hidden="1"/>
    <cellStyle name="Lien hypertexte visité" xfId="830" builtinId="9" hidden="1"/>
    <cellStyle name="Lien hypertexte visité" xfId="831" builtinId="9" hidden="1"/>
    <cellStyle name="Lien hypertexte visité" xfId="832" builtinId="9" hidden="1"/>
    <cellStyle name="Lien hypertexte visité" xfId="833" builtinId="9" hidden="1"/>
    <cellStyle name="Lien hypertexte visité" xfId="834" builtinId="9" hidden="1"/>
    <cellStyle name="Lien hypertexte visité" xfId="835" builtinId="9" hidden="1"/>
    <cellStyle name="Lien hypertexte visité" xfId="836" builtinId="9" hidden="1"/>
    <cellStyle name="Lien hypertexte visité" xfId="837" builtinId="9" hidden="1"/>
    <cellStyle name="Lien hypertexte visité" xfId="838" builtinId="9" hidden="1"/>
    <cellStyle name="Lien hypertexte visité" xfId="839" builtinId="9" hidden="1"/>
    <cellStyle name="Lien hypertexte visité" xfId="840" builtinId="9" hidden="1"/>
    <cellStyle name="Lien hypertexte visité" xfId="841" builtinId="9" hidden="1"/>
    <cellStyle name="Lien hypertexte visité" xfId="842" builtinId="9" hidden="1"/>
    <cellStyle name="Lien hypertexte visité" xfId="843" builtinId="9" hidden="1"/>
    <cellStyle name="Lien hypertexte visité" xfId="844" builtinId="9" hidden="1"/>
    <cellStyle name="Lien hypertexte visité" xfId="845" builtinId="9" hidden="1"/>
    <cellStyle name="Lien hypertexte visité" xfId="846" builtinId="9" hidden="1"/>
    <cellStyle name="Lien hypertexte visité" xfId="847" builtinId="9" hidden="1"/>
    <cellStyle name="Lien hypertexte visité" xfId="848" builtinId="9" hidden="1"/>
    <cellStyle name="Lien hypertexte visité" xfId="849" builtinId="9" hidden="1"/>
    <cellStyle name="Lien hypertexte visité" xfId="850" builtinId="9" hidden="1"/>
    <cellStyle name="Lien hypertexte visité" xfId="851" builtinId="9" hidden="1"/>
    <cellStyle name="Lien hypertexte visité" xfId="852" builtinId="9" hidden="1"/>
    <cellStyle name="Lien hypertexte visité" xfId="853" builtinId="9" hidden="1"/>
    <cellStyle name="Lien hypertexte visité" xfId="854" builtinId="9" hidden="1"/>
    <cellStyle name="Lien hypertexte visité" xfId="855" builtinId="9" hidden="1"/>
    <cellStyle name="Lien hypertexte visité" xfId="856" builtinId="9" hidden="1"/>
    <cellStyle name="Lien hypertexte visité" xfId="857" builtinId="9" hidden="1"/>
    <cellStyle name="Lien hypertexte visité" xfId="858" builtinId="9" hidden="1"/>
    <cellStyle name="Lien hypertexte visité" xfId="859" builtinId="9" hidden="1"/>
    <cellStyle name="Lien hypertexte visité" xfId="860" builtinId="9" hidden="1"/>
    <cellStyle name="Lien hypertexte visité" xfId="861" builtinId="9" hidden="1"/>
    <cellStyle name="Lien hypertexte visité" xfId="862" builtinId="9" hidden="1"/>
    <cellStyle name="Lien hypertexte visité" xfId="863" builtinId="9" hidden="1"/>
    <cellStyle name="Lien hypertexte visité" xfId="864" builtinId="9" hidden="1"/>
    <cellStyle name="Lien hypertexte visité" xfId="865" builtinId="9" hidden="1"/>
    <cellStyle name="Lien hypertexte visité" xfId="866" builtinId="9" hidden="1"/>
    <cellStyle name="Lien hypertexte visité" xfId="867" builtinId="9" hidden="1"/>
    <cellStyle name="Lien hypertexte visité" xfId="868" builtinId="9" hidden="1"/>
    <cellStyle name="Lien hypertexte visité" xfId="869" builtinId="9" hidden="1"/>
    <cellStyle name="Lien hypertexte visité" xfId="870" builtinId="9" hidden="1"/>
    <cellStyle name="Lien hypertexte visité" xfId="871" builtinId="9" hidden="1"/>
    <cellStyle name="Lien hypertexte visité" xfId="872" builtinId="9" hidden="1"/>
    <cellStyle name="Lien hypertexte visité" xfId="873" builtinId="9" hidden="1"/>
    <cellStyle name="Lien hypertexte visité" xfId="874" builtinId="9" hidden="1"/>
    <cellStyle name="Lien hypertexte visité" xfId="875" builtinId="9" hidden="1"/>
    <cellStyle name="Lien hypertexte visité" xfId="876" builtinId="9" hidden="1"/>
    <cellStyle name="Lien hypertexte visité" xfId="877" builtinId="9" hidden="1"/>
    <cellStyle name="Lien hypertexte visité" xfId="878" builtinId="9" hidden="1"/>
    <cellStyle name="Lien hypertexte visité" xfId="879" builtinId="9" hidden="1"/>
    <cellStyle name="Lien hypertexte visité" xfId="880" builtinId="9" hidden="1"/>
    <cellStyle name="Lien hypertexte visité" xfId="881" builtinId="9" hidden="1"/>
    <cellStyle name="Lien hypertexte visité" xfId="882" builtinId="9" hidden="1"/>
    <cellStyle name="Lien hypertexte visité" xfId="883" builtinId="9" hidden="1"/>
    <cellStyle name="Lien hypertexte visité" xfId="884" builtinId="9" hidden="1"/>
    <cellStyle name="Lien hypertexte visité" xfId="885" builtinId="9" hidden="1"/>
    <cellStyle name="Lien hypertexte visité" xfId="886" builtinId="9" hidden="1"/>
    <cellStyle name="Lien hypertexte visité" xfId="887" builtinId="9" hidden="1"/>
    <cellStyle name="Lien hypertexte visité" xfId="888" builtinId="9" hidden="1"/>
    <cellStyle name="Lien hypertexte visité" xfId="889" builtinId="9" hidden="1"/>
    <cellStyle name="Lien hypertexte visité" xfId="890" builtinId="9" hidden="1"/>
    <cellStyle name="Lien hypertexte visité" xfId="891" builtinId="9" hidden="1"/>
    <cellStyle name="Lien hypertexte visité" xfId="892" builtinId="9" hidden="1"/>
    <cellStyle name="Lien hypertexte visité" xfId="893" builtinId="9" hidden="1"/>
    <cellStyle name="Lien hypertexte visité" xfId="894" builtinId="9" hidden="1"/>
    <cellStyle name="Lien hypertexte visité" xfId="895" builtinId="9" hidden="1"/>
    <cellStyle name="Lien hypertexte visité" xfId="896" builtinId="9" hidden="1"/>
    <cellStyle name="Lien hypertexte visité" xfId="897" builtinId="9" hidden="1"/>
    <cellStyle name="Lien hypertexte visité" xfId="898" builtinId="9" hidden="1"/>
    <cellStyle name="Lien hypertexte visité" xfId="899" builtinId="9" hidden="1"/>
    <cellStyle name="Lien hypertexte visité" xfId="900" builtinId="9" hidden="1"/>
    <cellStyle name="Lien hypertexte visité" xfId="901" builtinId="9" hidden="1"/>
    <cellStyle name="Lien hypertexte visité" xfId="902" builtinId="9" hidden="1"/>
    <cellStyle name="Lien hypertexte visité" xfId="903" builtinId="9" hidden="1"/>
    <cellStyle name="Lien hypertexte visité" xfId="904" builtinId="9" hidden="1"/>
    <cellStyle name="Lien hypertexte visité" xfId="905" builtinId="9" hidden="1"/>
    <cellStyle name="Lien hypertexte visité" xfId="906" builtinId="9" hidden="1"/>
    <cellStyle name="Lien hypertexte visité" xfId="907" builtinId="9" hidden="1"/>
    <cellStyle name="Lien hypertexte visité" xfId="908" builtinId="9" hidden="1"/>
    <cellStyle name="Lien hypertexte visité" xfId="909" builtinId="9" hidden="1"/>
    <cellStyle name="Lien hypertexte visité" xfId="910" builtinId="9" hidden="1"/>
    <cellStyle name="Lien hypertexte visité" xfId="911" builtinId="9" hidden="1"/>
    <cellStyle name="Lien hypertexte visité" xfId="912" builtinId="9" hidden="1"/>
    <cellStyle name="Lien hypertexte visité" xfId="913" builtinId="9" hidden="1"/>
    <cellStyle name="Lien hypertexte visité" xfId="914" builtinId="9" hidden="1"/>
    <cellStyle name="Lien hypertexte visité" xfId="915" builtinId="9" hidden="1"/>
    <cellStyle name="Lien hypertexte visité" xfId="916" builtinId="9" hidden="1"/>
    <cellStyle name="Lien hypertexte visité" xfId="917" builtinId="9" hidden="1"/>
    <cellStyle name="Lien hypertexte visité" xfId="918" builtinId="9" hidden="1"/>
    <cellStyle name="Lien hypertexte visité" xfId="919" builtinId="9" hidden="1"/>
    <cellStyle name="Lien hypertexte visité" xfId="920" builtinId="9" hidden="1"/>
    <cellStyle name="Lien hypertexte visité" xfId="921" builtinId="9" hidden="1"/>
    <cellStyle name="Lien hypertexte visité" xfId="922" builtinId="9" hidden="1"/>
    <cellStyle name="Lien hypertexte visité" xfId="923" builtinId="9" hidden="1"/>
    <cellStyle name="Lien hypertexte visité" xfId="924" builtinId="9" hidden="1"/>
    <cellStyle name="Lien hypertexte visité" xfId="925" builtinId="9" hidden="1"/>
    <cellStyle name="Lien hypertexte visité" xfId="926" builtinId="9" hidden="1"/>
    <cellStyle name="Lien hypertexte visité" xfId="927" builtinId="9" hidden="1"/>
    <cellStyle name="Lien hypertexte visité" xfId="928" builtinId="9" hidden="1"/>
    <cellStyle name="Lien hypertexte visité" xfId="929" builtinId="9" hidden="1"/>
    <cellStyle name="Lien hypertexte visité" xfId="930" builtinId="9" hidden="1"/>
    <cellStyle name="Lien hypertexte visité" xfId="931" builtinId="9" hidden="1"/>
    <cellStyle name="Lien hypertexte visité" xfId="932" builtinId="9" hidden="1"/>
    <cellStyle name="Lien hypertexte visité" xfId="933" builtinId="9" hidden="1"/>
    <cellStyle name="Lien hypertexte visité" xfId="934" builtinId="9" hidden="1"/>
    <cellStyle name="Lien hypertexte visité" xfId="935" builtinId="9" hidden="1"/>
    <cellStyle name="Lien hypertexte visité" xfId="936" builtinId="9" hidden="1"/>
    <cellStyle name="Lien hypertexte visité" xfId="937" builtinId="9" hidden="1"/>
    <cellStyle name="Lien hypertexte visité" xfId="938" builtinId="9" hidden="1"/>
    <cellStyle name="Lien hypertexte visité" xfId="939" builtinId="9" hidden="1"/>
    <cellStyle name="Lien hypertexte visité" xfId="940" builtinId="9" hidden="1"/>
    <cellStyle name="Lien hypertexte visité" xfId="941" builtinId="9" hidden="1"/>
    <cellStyle name="Lien hypertexte visité" xfId="945" builtinId="9" hidden="1"/>
    <cellStyle name="Lien hypertexte visité" xfId="946" builtinId="9" hidden="1"/>
    <cellStyle name="Lien hypertexte visité" xfId="947" builtinId="9" hidden="1"/>
    <cellStyle name="Lien hypertexte visité" xfId="948" builtinId="9" hidden="1"/>
    <cellStyle name="Lien hypertexte visité" xfId="949" builtinId="9" hidden="1"/>
    <cellStyle name="Lien hypertexte visité" xfId="951" builtinId="9" hidden="1"/>
    <cellStyle name="Lien hypertexte visité" xfId="953" builtinId="9" hidden="1"/>
    <cellStyle name="Lien hypertexte visité" xfId="954" builtinId="9" hidden="1"/>
    <cellStyle name="Lien hypertexte visité" xfId="955" builtinId="9" hidden="1"/>
    <cellStyle name="Lien hypertexte visité" xfId="956" builtinId="9" hidden="1"/>
    <cellStyle name="Lien hypertexte visité" xfId="957" builtinId="9" hidden="1"/>
    <cellStyle name="Lien hypertexte visité" xfId="958" builtinId="9" hidden="1"/>
    <cellStyle name="Milliers" xfId="974" builtinId="3"/>
    <cellStyle name="Milliers 2" xfId="983" xr:uid="{72426B12-FAEF-4504-8B1A-FD68CD473B2A}"/>
    <cellStyle name="Milliers 3" xfId="986" xr:uid="{26ED9987-01B7-41B6-B266-ECB28AED0D50}"/>
    <cellStyle name="Normal" xfId="0" builtinId="0"/>
    <cellStyle name="Normal 2" xfId="979" xr:uid="{73755912-4843-48E5-9316-860EF0F8EAF8}"/>
    <cellStyle name="Normal 4 2" xfId="982" xr:uid="{D9D4B758-A59C-4942-A5C9-410BF5E12255}"/>
    <cellStyle name="Note" xfId="6" xr:uid="{00000000-0005-0000-0000-0000AD030000}"/>
    <cellStyle name="Note 2" xfId="707" xr:uid="{00000000-0005-0000-0000-0000AE030000}"/>
    <cellStyle name="Pourcentage" xfId="959" builtinId="5"/>
    <cellStyle name="Pourcentage 2" xfId="942" xr:uid="{00000000-0005-0000-0000-0000AF030000}"/>
    <cellStyle name="Pourcentage 3" xfId="950" xr:uid="{00000000-0005-0000-0000-0000B0030000}"/>
    <cellStyle name="Pourcentage 4" xfId="952" xr:uid="{00000000-0005-0000-0000-0000B1030000}"/>
    <cellStyle name="Pourcentage 5" xfId="984" xr:uid="{8306E344-D761-462D-BE6F-E570C3C7635C}"/>
    <cellStyle name="SOMMAIRE" xfId="367" xr:uid="{00000000-0005-0000-0000-0000B2030000}"/>
    <cellStyle name="Tableau (sous-total) (corporate)" xfId="968" xr:uid="{5F6AC123-27B4-F547-B294-74DA52027BB1}"/>
    <cellStyle name="Tableau (sous-total) (upstream)" xfId="970" xr:uid="{505E6F19-DD47-C34E-8959-7F8E8E9CE742}"/>
    <cellStyle name="Tableau (total) (corporate)" xfId="967" xr:uid="{40236DEA-CA6A-E240-8DDB-C2E0EF9E0AE5}"/>
    <cellStyle name="Tableau (total) (IGRP)" xfId="969" xr:uid="{D1A65AD7-6C8B-DA4C-B409-35C9C7A5907C}"/>
    <cellStyle name="Tableaux (total) (upstream)" xfId="962" xr:uid="{FC6E23E1-F90D-44E5-81DF-62A828E106B7}"/>
    <cellStyle name="tableaux_1" xfId="15" xr:uid="{00000000-0005-0000-0000-0000B3030000}"/>
    <cellStyle name="tableaux_1_corpo" xfId="2" xr:uid="{00000000-0005-0000-0000-0000B4030000}"/>
    <cellStyle name="tableaux_1_corpo 2" xfId="977" xr:uid="{E0C421A8-D90C-4156-9585-EE2A5FF1BE00}"/>
    <cellStyle name="tableaux_1_ms" xfId="960" xr:uid="{8D652E94-25FA-4D7C-83CC-99FB5954A132}"/>
    <cellStyle name="tableaux_1_ms 2" xfId="975" xr:uid="{61A2303A-8E04-40D0-880A-C4866021DAAD}"/>
    <cellStyle name="tableaux_1_rc" xfId="963" xr:uid="{4A33AEAA-479B-464C-9E4E-1F530B42FEFA}"/>
    <cellStyle name="tableaux_1_rc 2" xfId="973" xr:uid="{CEF56C85-E82E-4580-B859-4069F5AE459E}"/>
    <cellStyle name="tableaux_1_upstream" xfId="961" xr:uid="{9265687D-EBE9-458E-BF3A-12E881AE1B5D}"/>
    <cellStyle name="Tableaux_2" xfId="5" xr:uid="{00000000-0005-0000-0000-0000B8030000}"/>
    <cellStyle name="Tableaux_2 (bold)" xfId="3" xr:uid="{00000000-0005-0000-0000-0000B9030000}"/>
    <cellStyle name="Tableaux_2 (fond)" xfId="8" xr:uid="{00000000-0005-0000-0000-0000BA030000}"/>
    <cellStyle name="Tableaux_2 2" xfId="981" xr:uid="{B8927710-8831-4FA8-A212-6D1E58B6156E}"/>
    <cellStyle name="Tableaux_3" xfId="944" xr:uid="{00000000-0005-0000-0000-0000BB030000}"/>
    <cellStyle name="Tableaux_3 2" xfId="706" xr:uid="{00000000-0005-0000-0000-0000BC030000}"/>
    <cellStyle name="Tableaux_4_corpo" xfId="9" xr:uid="{00000000-0005-0000-0000-0000BD030000}"/>
    <cellStyle name="Tableaux_4_corpo 2" xfId="964" xr:uid="{BBBAF3D1-49E9-423F-BE4D-0D0E3808160A}"/>
    <cellStyle name="Tableaux_4_ms" xfId="965" xr:uid="{21F31376-709B-4BD4-8DFD-39064A7D2F7C}"/>
    <cellStyle name="Tableaux_4_upstream" xfId="978" xr:uid="{7937E262-DDB3-4D3E-A4A5-452756212C2D}"/>
    <cellStyle name="Texte courant" xfId="7" xr:uid="{00000000-0005-0000-0000-0000C1030000}"/>
    <cellStyle name="Texte courant 2" xfId="708" xr:uid="{00000000-0005-0000-0000-0000C2030000}"/>
    <cellStyle name="Texte courant 3" xfId="971" xr:uid="{5B3F0839-8571-4101-8890-47758BB406B4}"/>
    <cellStyle name="Titre rouge gras" xfId="16" xr:uid="{00000000-0005-0000-0000-0000C3030000}"/>
    <cellStyle name="trait marron bas simple" xfId="17" xr:uid="{00000000-0005-0000-0000-0000C4030000}"/>
  </cellStyles>
  <dxfs count="0"/>
  <tableStyles count="0" defaultTableStyle="TableStyleMedium9" defaultPivotStyle="PivotStyleLight16"/>
  <colors>
    <mruColors>
      <color rgb="FF00A37F"/>
      <color rgb="FFFFC800"/>
      <color rgb="FF285AFF"/>
      <color rgb="FF96E600"/>
      <color rgb="FF32C8C8"/>
      <color rgb="FF009BFF"/>
      <color rgb="FFFF0000"/>
      <color rgb="FFFF6E23"/>
      <color rgb="FFCF3087"/>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externalLink" Target="externalLinks/externalLink2.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externalLink" Target="externalLinks/externalLink3.xml"/><Relationship Id="rId95" Type="http://schemas.openxmlformats.org/officeDocument/2006/relationships/customXml" Target="../customXml/item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externalLink" Target="externalLinks/externalLink1.xml"/><Relationship Id="rId91" Type="http://schemas.openxmlformats.org/officeDocument/2006/relationships/theme" Target="theme/theme1.xml"/><Relationship Id="rId9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tyles" Target="style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5"/></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5"/></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5"/></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5"/></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5"/></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5"/></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5"/></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5"/></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5"/></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5"/></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5"/></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5"/></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5"/></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5"/></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5"/></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5"/></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5"/></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5"/></Relationships>
</file>

<file path=xl/drawings/_rels/drawing2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5"/></Relationships>
</file>

<file path=xl/drawings/_rels/drawing2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5"/></Relationships>
</file>

<file path=xl/drawings/_rels/drawing2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5"/></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5"/></Relationships>
</file>

<file path=xl/drawings/_rels/drawing3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5"/></Relationships>
</file>

<file path=xl/drawings/_rels/drawing3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5"/></Relationships>
</file>

<file path=xl/drawings/_rels/drawing3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8"/></Relationships>
</file>

<file path=xl/drawings/_rels/drawing3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8"/></Relationships>
</file>

<file path=xl/drawings/_rels/drawing34.xml.rels><?xml version="1.0" encoding="UTF-8" standalone="yes"?>
<Relationships xmlns="http://schemas.openxmlformats.org/package/2006/relationships"><Relationship Id="rId3" Type="http://schemas.openxmlformats.org/officeDocument/2006/relationships/hyperlink" Target="#Summary!B6"/><Relationship Id="rId2" Type="http://schemas.openxmlformats.org/officeDocument/2006/relationships/image" Target="../media/image2.png"/><Relationship Id="rId1" Type="http://schemas.openxmlformats.org/officeDocument/2006/relationships/hyperlink" Target="#Summary!B11"/></Relationships>
</file>

<file path=xl/drawings/_rels/drawing35.xml.rels><?xml version="1.0" encoding="UTF-8" standalone="yes"?>
<Relationships xmlns="http://schemas.openxmlformats.org/package/2006/relationships"><Relationship Id="rId3" Type="http://schemas.openxmlformats.org/officeDocument/2006/relationships/hyperlink" Target="#Summary!B6"/><Relationship Id="rId2" Type="http://schemas.openxmlformats.org/officeDocument/2006/relationships/image" Target="../media/image2.png"/><Relationship Id="rId1" Type="http://schemas.openxmlformats.org/officeDocument/2006/relationships/hyperlink" Target="#Summary!B11"/></Relationships>
</file>

<file path=xl/drawings/_rels/drawing36.xml.rels><?xml version="1.0" encoding="UTF-8" standalone="yes"?>
<Relationships xmlns="http://schemas.openxmlformats.org/package/2006/relationships"><Relationship Id="rId3" Type="http://schemas.openxmlformats.org/officeDocument/2006/relationships/hyperlink" Target="#Summary!B6"/><Relationship Id="rId2" Type="http://schemas.openxmlformats.org/officeDocument/2006/relationships/image" Target="../media/image2.png"/><Relationship Id="rId1" Type="http://schemas.openxmlformats.org/officeDocument/2006/relationships/hyperlink" Target="#Summary!B11"/></Relationships>
</file>

<file path=xl/drawings/_rels/drawing37.xml.rels><?xml version="1.0" encoding="UTF-8" standalone="yes"?>
<Relationships xmlns="http://schemas.openxmlformats.org/package/2006/relationships"><Relationship Id="rId3" Type="http://schemas.openxmlformats.org/officeDocument/2006/relationships/hyperlink" Target="#Summary!B7"/><Relationship Id="rId2" Type="http://schemas.openxmlformats.org/officeDocument/2006/relationships/image" Target="../media/image2.png"/><Relationship Id="rId1" Type="http://schemas.openxmlformats.org/officeDocument/2006/relationships/hyperlink" Target="#Summary!B11"/></Relationships>
</file>

<file path=xl/drawings/_rels/drawing38.xml.rels><?xml version="1.0" encoding="UTF-8" standalone="yes"?>
<Relationships xmlns="http://schemas.openxmlformats.org/package/2006/relationships"><Relationship Id="rId3" Type="http://schemas.openxmlformats.org/officeDocument/2006/relationships/hyperlink" Target="#Summary!B7"/><Relationship Id="rId2" Type="http://schemas.openxmlformats.org/officeDocument/2006/relationships/image" Target="../media/image2.png"/><Relationship Id="rId1" Type="http://schemas.openxmlformats.org/officeDocument/2006/relationships/hyperlink" Target="#Summary!B11"/></Relationships>
</file>

<file path=xl/drawings/_rels/drawing39.xml.rels><?xml version="1.0" encoding="UTF-8" standalone="yes"?>
<Relationships xmlns="http://schemas.openxmlformats.org/package/2006/relationships"><Relationship Id="rId3" Type="http://schemas.openxmlformats.org/officeDocument/2006/relationships/hyperlink" Target="#Summary!B7"/><Relationship Id="rId2" Type="http://schemas.openxmlformats.org/officeDocument/2006/relationships/image" Target="../media/image2.png"/><Relationship Id="rId1" Type="http://schemas.openxmlformats.org/officeDocument/2006/relationships/hyperlink" Target="#Summary!B1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5"/></Relationships>
</file>

<file path=xl/drawings/_rels/drawing4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7"/></Relationships>
</file>

<file path=xl/drawings/_rels/drawing41.xml.rels><?xml version="1.0" encoding="UTF-8" standalone="yes"?>
<Relationships xmlns="http://schemas.openxmlformats.org/package/2006/relationships"><Relationship Id="rId3" Type="http://schemas.openxmlformats.org/officeDocument/2006/relationships/hyperlink" Target="#Summary!B7"/><Relationship Id="rId2" Type="http://schemas.openxmlformats.org/officeDocument/2006/relationships/image" Target="../media/image2.png"/><Relationship Id="rId1" Type="http://schemas.openxmlformats.org/officeDocument/2006/relationships/hyperlink" Target="#Summary!B11"/></Relationships>
</file>

<file path=xl/drawings/_rels/drawing42.xml.rels><?xml version="1.0" encoding="UTF-8" standalone="yes"?>
<Relationships xmlns="http://schemas.openxmlformats.org/package/2006/relationships"><Relationship Id="rId3" Type="http://schemas.openxmlformats.org/officeDocument/2006/relationships/hyperlink" Target="#Summary!B7"/><Relationship Id="rId2" Type="http://schemas.openxmlformats.org/officeDocument/2006/relationships/image" Target="../media/image2.png"/><Relationship Id="rId1" Type="http://schemas.openxmlformats.org/officeDocument/2006/relationships/hyperlink" Target="#Summary!B11"/></Relationships>
</file>

<file path=xl/drawings/_rels/drawing43.xml.rels><?xml version="1.0" encoding="UTF-8" standalone="yes"?>
<Relationships xmlns="http://schemas.openxmlformats.org/package/2006/relationships"><Relationship Id="rId3" Type="http://schemas.openxmlformats.org/officeDocument/2006/relationships/hyperlink" Target="#Summary!B9"/><Relationship Id="rId2" Type="http://schemas.openxmlformats.org/officeDocument/2006/relationships/image" Target="../media/image2.png"/><Relationship Id="rId1" Type="http://schemas.openxmlformats.org/officeDocument/2006/relationships/hyperlink" Target="#Summary!B11"/></Relationships>
</file>

<file path=xl/drawings/_rels/drawing44.xml.rels><?xml version="1.0" encoding="UTF-8" standalone="yes"?>
<Relationships xmlns="http://schemas.openxmlformats.org/package/2006/relationships"><Relationship Id="rId3" Type="http://schemas.openxmlformats.org/officeDocument/2006/relationships/hyperlink" Target="#Summary!B9"/><Relationship Id="rId2" Type="http://schemas.openxmlformats.org/officeDocument/2006/relationships/image" Target="../media/image2.png"/><Relationship Id="rId1" Type="http://schemas.openxmlformats.org/officeDocument/2006/relationships/hyperlink" Target="#Summary!B11"/></Relationships>
</file>

<file path=xl/drawings/_rels/drawing4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9"/></Relationships>
</file>

<file path=xl/drawings/_rels/drawing4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9"/></Relationships>
</file>

<file path=xl/drawings/_rels/drawing47.xml.rels><?xml version="1.0" encoding="UTF-8" standalone="yes"?>
<Relationships xmlns="http://schemas.openxmlformats.org/package/2006/relationships"><Relationship Id="rId3" Type="http://schemas.openxmlformats.org/officeDocument/2006/relationships/hyperlink" Target="#Summary!B9"/><Relationship Id="rId2" Type="http://schemas.openxmlformats.org/officeDocument/2006/relationships/image" Target="../media/image2.png"/><Relationship Id="rId1" Type="http://schemas.openxmlformats.org/officeDocument/2006/relationships/hyperlink" Target="#Summary!B11"/></Relationships>
</file>

<file path=xl/drawings/_rels/drawing48.xml.rels><?xml version="1.0" encoding="UTF-8" standalone="yes"?>
<Relationships xmlns="http://schemas.openxmlformats.org/package/2006/relationships"><Relationship Id="rId3" Type="http://schemas.openxmlformats.org/officeDocument/2006/relationships/hyperlink" Target="#Summary!B9"/><Relationship Id="rId2" Type="http://schemas.openxmlformats.org/officeDocument/2006/relationships/image" Target="../media/image2.png"/><Relationship Id="rId1" Type="http://schemas.openxmlformats.org/officeDocument/2006/relationships/hyperlink" Target="#Summary!B11"/></Relationships>
</file>

<file path=xl/drawings/_rels/drawing49.xml.rels><?xml version="1.0" encoding="UTF-8" standalone="yes"?>
<Relationships xmlns="http://schemas.openxmlformats.org/package/2006/relationships"><Relationship Id="rId3" Type="http://schemas.openxmlformats.org/officeDocument/2006/relationships/hyperlink" Target="#Summary!B9"/><Relationship Id="rId2" Type="http://schemas.openxmlformats.org/officeDocument/2006/relationships/image" Target="../media/image2.png"/><Relationship Id="rId1" Type="http://schemas.openxmlformats.org/officeDocument/2006/relationships/hyperlink" Target="#Summary!B1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5"/></Relationships>
</file>

<file path=xl/drawings/_rels/drawing50.xml.rels><?xml version="1.0" encoding="UTF-8" standalone="yes"?>
<Relationships xmlns="http://schemas.openxmlformats.org/package/2006/relationships"><Relationship Id="rId3" Type="http://schemas.openxmlformats.org/officeDocument/2006/relationships/hyperlink" Target="#Summary!B9"/><Relationship Id="rId2" Type="http://schemas.openxmlformats.org/officeDocument/2006/relationships/image" Target="../media/image2.png"/><Relationship Id="rId1" Type="http://schemas.openxmlformats.org/officeDocument/2006/relationships/hyperlink" Target="#Summary!B11"/></Relationships>
</file>

<file path=xl/drawings/_rels/drawing51.xml.rels><?xml version="1.0" encoding="UTF-8" standalone="yes"?>
<Relationships xmlns="http://schemas.openxmlformats.org/package/2006/relationships"><Relationship Id="rId3" Type="http://schemas.openxmlformats.org/officeDocument/2006/relationships/hyperlink" Target="#Summary!B9"/><Relationship Id="rId2" Type="http://schemas.openxmlformats.org/officeDocument/2006/relationships/image" Target="../media/image2.png"/><Relationship Id="rId1" Type="http://schemas.openxmlformats.org/officeDocument/2006/relationships/hyperlink" Target="#Summary!B11"/></Relationships>
</file>

<file path=xl/drawings/_rels/drawing52.xml.rels><?xml version="1.0" encoding="UTF-8" standalone="yes"?>
<Relationships xmlns="http://schemas.openxmlformats.org/package/2006/relationships"><Relationship Id="rId3" Type="http://schemas.openxmlformats.org/officeDocument/2006/relationships/hyperlink" Target="#Summary!B9"/><Relationship Id="rId2" Type="http://schemas.openxmlformats.org/officeDocument/2006/relationships/image" Target="../media/image2.png"/><Relationship Id="rId1" Type="http://schemas.openxmlformats.org/officeDocument/2006/relationships/hyperlink" Target="#Summary!B11"/></Relationships>
</file>

<file path=xl/drawings/_rels/drawing53.xml.rels><?xml version="1.0" encoding="UTF-8" standalone="yes"?>
<Relationships xmlns="http://schemas.openxmlformats.org/package/2006/relationships"><Relationship Id="rId3" Type="http://schemas.openxmlformats.org/officeDocument/2006/relationships/hyperlink" Target="#Summary!B9"/><Relationship Id="rId2" Type="http://schemas.openxmlformats.org/officeDocument/2006/relationships/image" Target="../media/image2.png"/><Relationship Id="rId1" Type="http://schemas.openxmlformats.org/officeDocument/2006/relationships/hyperlink" Target="#Summary!B11"/></Relationships>
</file>

<file path=xl/drawings/_rels/drawing5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9"/></Relationships>
</file>

<file path=xl/drawings/_rels/drawing55.xml.rels><?xml version="1.0" encoding="UTF-8" standalone="yes"?>
<Relationships xmlns="http://schemas.openxmlformats.org/package/2006/relationships"><Relationship Id="rId3" Type="http://schemas.openxmlformats.org/officeDocument/2006/relationships/hyperlink" Target="#Summary!B9"/><Relationship Id="rId2" Type="http://schemas.openxmlformats.org/officeDocument/2006/relationships/image" Target="../media/image2.png"/><Relationship Id="rId1" Type="http://schemas.openxmlformats.org/officeDocument/2006/relationships/hyperlink" Target="#Summary!B11"/></Relationships>
</file>

<file path=xl/drawings/_rels/drawing56.xml.rels><?xml version="1.0" encoding="UTF-8" standalone="yes"?>
<Relationships xmlns="http://schemas.openxmlformats.org/package/2006/relationships"><Relationship Id="rId3" Type="http://schemas.openxmlformats.org/officeDocument/2006/relationships/hyperlink" Target="#Summary!B9"/><Relationship Id="rId2" Type="http://schemas.openxmlformats.org/officeDocument/2006/relationships/image" Target="../media/image2.png"/><Relationship Id="rId1" Type="http://schemas.openxmlformats.org/officeDocument/2006/relationships/hyperlink" Target="#Summary!B11"/></Relationships>
</file>

<file path=xl/drawings/_rels/drawing57.xml.rels><?xml version="1.0" encoding="UTF-8" standalone="yes"?>
<Relationships xmlns="http://schemas.openxmlformats.org/package/2006/relationships"><Relationship Id="rId3" Type="http://schemas.openxmlformats.org/officeDocument/2006/relationships/hyperlink" Target="#Summary!B9"/><Relationship Id="rId2" Type="http://schemas.openxmlformats.org/officeDocument/2006/relationships/image" Target="../media/image2.png"/><Relationship Id="rId1" Type="http://schemas.openxmlformats.org/officeDocument/2006/relationships/hyperlink" Target="#Summary!B11"/></Relationships>
</file>

<file path=xl/drawings/_rels/drawing58.xml.rels><?xml version="1.0" encoding="UTF-8" standalone="yes"?>
<Relationships xmlns="http://schemas.openxmlformats.org/package/2006/relationships"><Relationship Id="rId3" Type="http://schemas.openxmlformats.org/officeDocument/2006/relationships/hyperlink" Target="#Summary!B9"/><Relationship Id="rId2" Type="http://schemas.openxmlformats.org/officeDocument/2006/relationships/image" Target="../media/image2.png"/><Relationship Id="rId1" Type="http://schemas.openxmlformats.org/officeDocument/2006/relationships/hyperlink" Target="#Summary!B11"/></Relationships>
</file>

<file path=xl/drawings/_rels/drawing59.xml.rels><?xml version="1.0" encoding="UTF-8" standalone="yes"?>
<Relationships xmlns="http://schemas.openxmlformats.org/package/2006/relationships"><Relationship Id="rId3" Type="http://schemas.openxmlformats.org/officeDocument/2006/relationships/hyperlink" Target="#Summary!B9"/><Relationship Id="rId2" Type="http://schemas.openxmlformats.org/officeDocument/2006/relationships/image" Target="../media/image2.png"/><Relationship Id="rId1" Type="http://schemas.openxmlformats.org/officeDocument/2006/relationships/hyperlink" Target="#Summary!B1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5"/></Relationships>
</file>

<file path=xl/drawings/_rels/drawing60.xml.rels><?xml version="1.0" encoding="UTF-8" standalone="yes"?>
<Relationships xmlns="http://schemas.openxmlformats.org/package/2006/relationships"><Relationship Id="rId3" Type="http://schemas.openxmlformats.org/officeDocument/2006/relationships/hyperlink" Target="#Summary!B9"/><Relationship Id="rId2" Type="http://schemas.openxmlformats.org/officeDocument/2006/relationships/image" Target="../media/image2.png"/><Relationship Id="rId1" Type="http://schemas.openxmlformats.org/officeDocument/2006/relationships/hyperlink" Target="#Summary!B11"/></Relationships>
</file>

<file path=xl/drawings/_rels/drawing61.xml.rels><?xml version="1.0" encoding="UTF-8" standalone="yes"?>
<Relationships xmlns="http://schemas.openxmlformats.org/package/2006/relationships"><Relationship Id="rId3" Type="http://schemas.openxmlformats.org/officeDocument/2006/relationships/hyperlink" Target="#Summary!B9"/><Relationship Id="rId2" Type="http://schemas.openxmlformats.org/officeDocument/2006/relationships/image" Target="../media/image2.png"/><Relationship Id="rId1" Type="http://schemas.openxmlformats.org/officeDocument/2006/relationships/hyperlink" Target="#Summary!B11"/></Relationships>
</file>

<file path=xl/drawings/_rels/drawing62.xml.rels><?xml version="1.0" encoding="UTF-8" standalone="yes"?>
<Relationships xmlns="http://schemas.openxmlformats.org/package/2006/relationships"><Relationship Id="rId3" Type="http://schemas.openxmlformats.org/officeDocument/2006/relationships/hyperlink" Target="#Summary!B9"/><Relationship Id="rId2" Type="http://schemas.openxmlformats.org/officeDocument/2006/relationships/image" Target="../media/image2.png"/><Relationship Id="rId1" Type="http://schemas.openxmlformats.org/officeDocument/2006/relationships/hyperlink" Target="#Summary!B11"/></Relationships>
</file>

<file path=xl/drawings/_rels/drawing63.xml.rels><?xml version="1.0" encoding="UTF-8" standalone="yes"?>
<Relationships xmlns="http://schemas.openxmlformats.org/package/2006/relationships"><Relationship Id="rId3" Type="http://schemas.openxmlformats.org/officeDocument/2006/relationships/hyperlink" Target="#Summary!B9"/><Relationship Id="rId2" Type="http://schemas.openxmlformats.org/officeDocument/2006/relationships/image" Target="../media/image2.png"/><Relationship Id="rId1" Type="http://schemas.openxmlformats.org/officeDocument/2006/relationships/hyperlink" Target="#Summary!B11"/></Relationships>
</file>

<file path=xl/drawings/_rels/drawing64.xml.rels><?xml version="1.0" encoding="UTF-8" standalone="yes"?>
<Relationships xmlns="http://schemas.openxmlformats.org/package/2006/relationships"><Relationship Id="rId3" Type="http://schemas.openxmlformats.org/officeDocument/2006/relationships/hyperlink" Target="#Summary!B9"/><Relationship Id="rId2" Type="http://schemas.openxmlformats.org/officeDocument/2006/relationships/image" Target="../media/image2.png"/><Relationship Id="rId1" Type="http://schemas.openxmlformats.org/officeDocument/2006/relationships/hyperlink" Target="#Summary!B11"/></Relationships>
</file>

<file path=xl/drawings/_rels/drawing65.xml.rels><?xml version="1.0" encoding="UTF-8" standalone="yes"?>
<Relationships xmlns="http://schemas.openxmlformats.org/package/2006/relationships"><Relationship Id="rId3" Type="http://schemas.openxmlformats.org/officeDocument/2006/relationships/hyperlink" Target="#Summary!B9"/><Relationship Id="rId2" Type="http://schemas.openxmlformats.org/officeDocument/2006/relationships/image" Target="../media/image2.png"/><Relationship Id="rId1" Type="http://schemas.openxmlformats.org/officeDocument/2006/relationships/hyperlink" Target="#Summary!B11"/></Relationships>
</file>

<file path=xl/drawings/_rels/drawing66.xml.rels><?xml version="1.0" encoding="UTF-8" standalone="yes"?>
<Relationships xmlns="http://schemas.openxmlformats.org/package/2006/relationships"><Relationship Id="rId3" Type="http://schemas.openxmlformats.org/officeDocument/2006/relationships/hyperlink" Target="#Summary!B9"/><Relationship Id="rId2" Type="http://schemas.openxmlformats.org/officeDocument/2006/relationships/image" Target="../media/image2.png"/><Relationship Id="rId1" Type="http://schemas.openxmlformats.org/officeDocument/2006/relationships/hyperlink" Target="#Summary!B11"/></Relationships>
</file>

<file path=xl/drawings/_rels/drawing67.xml.rels><?xml version="1.0" encoding="UTF-8" standalone="yes"?>
<Relationships xmlns="http://schemas.openxmlformats.org/package/2006/relationships"><Relationship Id="rId3" Type="http://schemas.openxmlformats.org/officeDocument/2006/relationships/hyperlink" Target="#Summary!B9"/><Relationship Id="rId2" Type="http://schemas.openxmlformats.org/officeDocument/2006/relationships/image" Target="../media/image2.png"/><Relationship Id="rId1" Type="http://schemas.openxmlformats.org/officeDocument/2006/relationships/hyperlink" Target="#Summary!B11"/></Relationships>
</file>

<file path=xl/drawings/_rels/drawing68.xml.rels><?xml version="1.0" encoding="UTF-8" standalone="yes"?>
<Relationships xmlns="http://schemas.openxmlformats.org/package/2006/relationships"><Relationship Id="rId3" Type="http://schemas.openxmlformats.org/officeDocument/2006/relationships/hyperlink" Target="#Summary!B9"/><Relationship Id="rId2" Type="http://schemas.openxmlformats.org/officeDocument/2006/relationships/image" Target="../media/image2.png"/><Relationship Id="rId1" Type="http://schemas.openxmlformats.org/officeDocument/2006/relationships/hyperlink" Target="#Summary!B11"/></Relationships>
</file>

<file path=xl/drawings/_rels/drawing69.xml.rels><?xml version="1.0" encoding="UTF-8" standalone="yes"?>
<Relationships xmlns="http://schemas.openxmlformats.org/package/2006/relationships"><Relationship Id="rId3" Type="http://schemas.openxmlformats.org/officeDocument/2006/relationships/hyperlink" Target="#Summary!B10"/><Relationship Id="rId2" Type="http://schemas.openxmlformats.org/officeDocument/2006/relationships/image" Target="../media/image2.png"/><Relationship Id="rId1" Type="http://schemas.openxmlformats.org/officeDocument/2006/relationships/hyperlink" Target="#Summary!B1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5"/></Relationships>
</file>

<file path=xl/drawings/_rels/drawing7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10"/></Relationships>
</file>

<file path=xl/drawings/_rels/drawing7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10"/></Relationships>
</file>

<file path=xl/drawings/_rels/drawing7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10"/></Relationships>
</file>

<file path=xl/drawings/_rels/drawing7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10"/></Relationships>
</file>

<file path=xl/drawings/_rels/drawing7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10"/></Relationships>
</file>

<file path=xl/drawings/_rels/drawing7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10"/></Relationships>
</file>

<file path=xl/drawings/_rels/drawing7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10"/></Relationships>
</file>

<file path=xl/drawings/_rels/drawing7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10"/></Relationships>
</file>

<file path=xl/drawings/_rels/drawing7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10"/></Relationships>
</file>

<file path=xl/drawings/_rels/drawing7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10"/></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5"/></Relationships>
</file>

<file path=xl/drawings/_rels/drawing8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10"/></Relationships>
</file>

<file path=xl/drawings/_rels/drawing8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10"/></Relationships>
</file>

<file path=xl/drawings/_rels/drawing8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11"/></Relationships>
</file>

<file path=xl/drawings/_rels/drawing8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11"/></Relationships>
</file>

<file path=xl/drawings/_rels/drawing8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11"/></Relationships>
</file>

<file path=xl/drawings/_rels/drawing8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11"/></Relationships>
</file>

<file path=xl/drawings/_rels/drawing8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11"/></Relationships>
</file>

<file path=xl/drawings/_rels/drawing8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1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ummary!B5"/></Relationships>
</file>

<file path=xl/drawings/drawing1.xml><?xml version="1.0" encoding="utf-8"?>
<xdr:wsDr xmlns:xdr="http://schemas.openxmlformats.org/drawingml/2006/spreadsheetDrawing" xmlns:a="http://schemas.openxmlformats.org/drawingml/2006/main">
  <xdr:twoCellAnchor editAs="oneCell">
    <xdr:from>
      <xdr:col>1</xdr:col>
      <xdr:colOff>68039</xdr:colOff>
      <xdr:row>2</xdr:row>
      <xdr:rowOff>67393</xdr:rowOff>
    </xdr:from>
    <xdr:to>
      <xdr:col>1</xdr:col>
      <xdr:colOff>1023739</xdr:colOff>
      <xdr:row>2</xdr:row>
      <xdr:rowOff>768061</xdr:rowOff>
    </xdr:to>
    <xdr:pic>
      <xdr:nvPicPr>
        <xdr:cNvPr id="4" name="Image 3">
          <a:extLst>
            <a:ext uri="{FF2B5EF4-FFF2-40B4-BE49-F238E27FC236}">
              <a16:creationId xmlns:a16="http://schemas.microsoft.com/office/drawing/2014/main" id="{C9A76569-43D1-D849-8838-A61FF752661B}"/>
            </a:ext>
          </a:extLst>
        </xdr:cNvPr>
        <xdr:cNvPicPr>
          <a:picLocks noChangeAspect="1"/>
        </xdr:cNvPicPr>
      </xdr:nvPicPr>
      <xdr:blipFill>
        <a:blip xmlns:r="http://schemas.openxmlformats.org/officeDocument/2006/relationships" r:embed="rId1"/>
        <a:stretch>
          <a:fillRect/>
        </a:stretch>
      </xdr:blipFill>
      <xdr:spPr>
        <a:xfrm>
          <a:off x="489860" y="462000"/>
          <a:ext cx="955700" cy="70066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123825</xdr:colOff>
      <xdr:row>1</xdr:row>
      <xdr:rowOff>28575</xdr:rowOff>
    </xdr:from>
    <xdr:to>
      <xdr:col>0</xdr:col>
      <xdr:colOff>390525</xdr:colOff>
      <xdr:row>1</xdr:row>
      <xdr:rowOff>241300</xdr:rowOff>
    </xdr:to>
    <xdr:pic>
      <xdr:nvPicPr>
        <xdr:cNvPr id="3" name="Image 2" descr="total-back.png">
          <a:hlinkClick xmlns:r="http://schemas.openxmlformats.org/officeDocument/2006/relationships" r:id="rId1"/>
          <a:extLst>
            <a:ext uri="{FF2B5EF4-FFF2-40B4-BE49-F238E27FC236}">
              <a16:creationId xmlns:a16="http://schemas.microsoft.com/office/drawing/2014/main" id="{3D2124FE-DA3A-4FDB-90CA-ED5EE4D9C937}"/>
            </a:ext>
          </a:extLst>
        </xdr:cNvPr>
        <xdr:cNvPicPr>
          <a:picLocks noChangeAspect="1"/>
        </xdr:cNvPicPr>
      </xdr:nvPicPr>
      <xdr:blipFill>
        <a:blip xmlns:r="http://schemas.openxmlformats.org/officeDocument/2006/relationships" r:embed="rId2"/>
        <a:srcRect/>
        <a:stretch>
          <a:fillRect/>
        </a:stretch>
      </xdr:blipFill>
      <xdr:spPr bwMode="auto">
        <a:xfrm>
          <a:off x="123825" y="276225"/>
          <a:ext cx="266700" cy="212725"/>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123825</xdr:colOff>
      <xdr:row>1</xdr:row>
      <xdr:rowOff>9525</xdr:rowOff>
    </xdr:from>
    <xdr:to>
      <xdr:col>0</xdr:col>
      <xdr:colOff>390525</xdr:colOff>
      <xdr:row>1</xdr:row>
      <xdr:rowOff>222250</xdr:rowOff>
    </xdr:to>
    <xdr:pic>
      <xdr:nvPicPr>
        <xdr:cNvPr id="3" name="Image 2" descr="total-back.png">
          <a:hlinkClick xmlns:r="http://schemas.openxmlformats.org/officeDocument/2006/relationships" r:id="rId1"/>
          <a:extLst>
            <a:ext uri="{FF2B5EF4-FFF2-40B4-BE49-F238E27FC236}">
              <a16:creationId xmlns:a16="http://schemas.microsoft.com/office/drawing/2014/main" id="{C447AFCD-D331-42A2-9DD6-D6A9633C3759}"/>
            </a:ext>
          </a:extLst>
        </xdr:cNvPr>
        <xdr:cNvPicPr>
          <a:picLocks noChangeAspect="1"/>
        </xdr:cNvPicPr>
      </xdr:nvPicPr>
      <xdr:blipFill>
        <a:blip xmlns:r="http://schemas.openxmlformats.org/officeDocument/2006/relationships" r:embed="rId2"/>
        <a:srcRect/>
        <a:stretch>
          <a:fillRect/>
        </a:stretch>
      </xdr:blipFill>
      <xdr:spPr bwMode="auto">
        <a:xfrm>
          <a:off x="123825" y="257175"/>
          <a:ext cx="266700" cy="212725"/>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95250</xdr:colOff>
      <xdr:row>1</xdr:row>
      <xdr:rowOff>0</xdr:rowOff>
    </xdr:from>
    <xdr:to>
      <xdr:col>0</xdr:col>
      <xdr:colOff>361950</xdr:colOff>
      <xdr:row>1</xdr:row>
      <xdr:rowOff>212725</xdr:rowOff>
    </xdr:to>
    <xdr:pic>
      <xdr:nvPicPr>
        <xdr:cNvPr id="3" name="Image 2" descr="total-back.png">
          <a:hlinkClick xmlns:r="http://schemas.openxmlformats.org/officeDocument/2006/relationships" r:id="rId1"/>
          <a:extLst>
            <a:ext uri="{FF2B5EF4-FFF2-40B4-BE49-F238E27FC236}">
              <a16:creationId xmlns:a16="http://schemas.microsoft.com/office/drawing/2014/main" id="{4160D9A1-8B15-4641-AA88-7841C4B19311}"/>
            </a:ext>
          </a:extLst>
        </xdr:cNvPr>
        <xdr:cNvPicPr>
          <a:picLocks noChangeAspect="1"/>
        </xdr:cNvPicPr>
      </xdr:nvPicPr>
      <xdr:blipFill>
        <a:blip xmlns:r="http://schemas.openxmlformats.org/officeDocument/2006/relationships" r:embed="rId2"/>
        <a:srcRect/>
        <a:stretch>
          <a:fillRect/>
        </a:stretch>
      </xdr:blipFill>
      <xdr:spPr bwMode="auto">
        <a:xfrm>
          <a:off x="95250" y="247650"/>
          <a:ext cx="266700" cy="212725"/>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5" name="Image 4" descr="total-back.png">
          <a:hlinkClick xmlns:r="http://schemas.openxmlformats.org/officeDocument/2006/relationships" r:id="rId1"/>
          <a:extLst>
            <a:ext uri="{FF2B5EF4-FFF2-40B4-BE49-F238E27FC236}">
              <a16:creationId xmlns:a16="http://schemas.microsoft.com/office/drawing/2014/main" id="{379029E6-A318-444B-AAA8-706404030E92}"/>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3" name="Image 2" descr="total-back.png">
          <a:hlinkClick xmlns:r="http://schemas.openxmlformats.org/officeDocument/2006/relationships" r:id="rId1"/>
          <a:extLst>
            <a:ext uri="{FF2B5EF4-FFF2-40B4-BE49-F238E27FC236}">
              <a16:creationId xmlns:a16="http://schemas.microsoft.com/office/drawing/2014/main" id="{078E0133-3517-4ACD-9064-9F18E6B74FC2}"/>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3" name="Image 2" descr="total-back.png">
          <a:hlinkClick xmlns:r="http://schemas.openxmlformats.org/officeDocument/2006/relationships" r:id="rId1"/>
          <a:extLst>
            <a:ext uri="{FF2B5EF4-FFF2-40B4-BE49-F238E27FC236}">
              <a16:creationId xmlns:a16="http://schemas.microsoft.com/office/drawing/2014/main" id="{6188C922-9C6A-4EE1-A106-043F779BBA1E}"/>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3" name="Image 2" descr="total-back.png">
          <a:hlinkClick xmlns:r="http://schemas.openxmlformats.org/officeDocument/2006/relationships" r:id="rId1"/>
          <a:extLst>
            <a:ext uri="{FF2B5EF4-FFF2-40B4-BE49-F238E27FC236}">
              <a16:creationId xmlns:a16="http://schemas.microsoft.com/office/drawing/2014/main" id="{69F5B711-3D86-470D-98D7-E3004D25CBCA}"/>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3" name="Image 2" descr="total-back.png">
          <a:hlinkClick xmlns:r="http://schemas.openxmlformats.org/officeDocument/2006/relationships" r:id="rId1"/>
          <a:extLst>
            <a:ext uri="{FF2B5EF4-FFF2-40B4-BE49-F238E27FC236}">
              <a16:creationId xmlns:a16="http://schemas.microsoft.com/office/drawing/2014/main" id="{356C6A3F-38D9-45D0-877D-79BBB508DD83}"/>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4" name="Image 3" descr="total-back.png">
          <a:hlinkClick xmlns:r="http://schemas.openxmlformats.org/officeDocument/2006/relationships" r:id="rId1"/>
          <a:extLst>
            <a:ext uri="{FF2B5EF4-FFF2-40B4-BE49-F238E27FC236}">
              <a16:creationId xmlns:a16="http://schemas.microsoft.com/office/drawing/2014/main" id="{2422D72B-6C58-4CAF-9FDC-DFBEB1031FBF}"/>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3" name="Image 2" descr="total-back.png">
          <a:hlinkClick xmlns:r="http://schemas.openxmlformats.org/officeDocument/2006/relationships" r:id="rId1"/>
          <a:extLst>
            <a:ext uri="{FF2B5EF4-FFF2-40B4-BE49-F238E27FC236}">
              <a16:creationId xmlns:a16="http://schemas.microsoft.com/office/drawing/2014/main" id="{A2B732B0-B0EE-4926-8DB2-2B383782E924}"/>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2" name="Image 1" descr="total-back.png">
          <a:hlinkClick xmlns:r="http://schemas.openxmlformats.org/officeDocument/2006/relationships" r:id="rId1"/>
          <a:extLst>
            <a:ext uri="{FF2B5EF4-FFF2-40B4-BE49-F238E27FC236}">
              <a16:creationId xmlns:a16="http://schemas.microsoft.com/office/drawing/2014/main" id="{FA39F83D-5935-47B6-84D8-BED76DC234E2}"/>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3" name="Image 2" descr="total-back.png">
          <a:hlinkClick xmlns:r="http://schemas.openxmlformats.org/officeDocument/2006/relationships" r:id="rId1"/>
          <a:extLst>
            <a:ext uri="{FF2B5EF4-FFF2-40B4-BE49-F238E27FC236}">
              <a16:creationId xmlns:a16="http://schemas.microsoft.com/office/drawing/2014/main" id="{F787381D-B339-4FCD-A314-D3D432445EEA}"/>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3" name="Image 2" descr="total-back.png">
          <a:hlinkClick xmlns:r="http://schemas.openxmlformats.org/officeDocument/2006/relationships" r:id="rId1"/>
          <a:extLst>
            <a:ext uri="{FF2B5EF4-FFF2-40B4-BE49-F238E27FC236}">
              <a16:creationId xmlns:a16="http://schemas.microsoft.com/office/drawing/2014/main" id="{A3BA6D38-7556-4207-BA1A-258952D5B3D1}"/>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3" name="Image 2" descr="total-back.png">
          <a:hlinkClick xmlns:r="http://schemas.openxmlformats.org/officeDocument/2006/relationships" r:id="rId1"/>
          <a:extLst>
            <a:ext uri="{FF2B5EF4-FFF2-40B4-BE49-F238E27FC236}">
              <a16:creationId xmlns:a16="http://schemas.microsoft.com/office/drawing/2014/main" id="{B8378467-14CF-458D-BF5B-8BDA37323649}"/>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4" name="Image 3" descr="total-back.png">
          <a:hlinkClick xmlns:r="http://schemas.openxmlformats.org/officeDocument/2006/relationships" r:id="rId1"/>
          <a:extLst>
            <a:ext uri="{FF2B5EF4-FFF2-40B4-BE49-F238E27FC236}">
              <a16:creationId xmlns:a16="http://schemas.microsoft.com/office/drawing/2014/main" id="{A4551B58-804A-4FA9-911A-43531C68607C}"/>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3" name="Image 2" descr="total-back.png">
          <a:hlinkClick xmlns:r="http://schemas.openxmlformats.org/officeDocument/2006/relationships" r:id="rId1"/>
          <a:extLst>
            <a:ext uri="{FF2B5EF4-FFF2-40B4-BE49-F238E27FC236}">
              <a16:creationId xmlns:a16="http://schemas.microsoft.com/office/drawing/2014/main" id="{6FBE2179-0F6D-4E37-BF29-B28D1A961032}"/>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3" name="Image 2" descr="total-back.png">
          <a:hlinkClick xmlns:r="http://schemas.openxmlformats.org/officeDocument/2006/relationships" r:id="rId1"/>
          <a:extLst>
            <a:ext uri="{FF2B5EF4-FFF2-40B4-BE49-F238E27FC236}">
              <a16:creationId xmlns:a16="http://schemas.microsoft.com/office/drawing/2014/main" id="{04805591-A9C8-4C02-BC31-1D4F081618E7}"/>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4" name="Image 3" descr="total-back.png">
          <a:hlinkClick xmlns:r="http://schemas.openxmlformats.org/officeDocument/2006/relationships" r:id="rId1"/>
          <a:extLst>
            <a:ext uri="{FF2B5EF4-FFF2-40B4-BE49-F238E27FC236}">
              <a16:creationId xmlns:a16="http://schemas.microsoft.com/office/drawing/2014/main" id="{C8A1F618-8704-4382-AE04-12D2040EBCFB}"/>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5" name="Image 4" descr="total-back.png">
          <a:hlinkClick xmlns:r="http://schemas.openxmlformats.org/officeDocument/2006/relationships" r:id="rId1"/>
          <a:extLst>
            <a:ext uri="{FF2B5EF4-FFF2-40B4-BE49-F238E27FC236}">
              <a16:creationId xmlns:a16="http://schemas.microsoft.com/office/drawing/2014/main" id="{93023154-3365-4246-BB35-542012C9E12F}"/>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3" name="Image 2" descr="total-back.png">
          <a:hlinkClick xmlns:r="http://schemas.openxmlformats.org/officeDocument/2006/relationships" r:id="rId1"/>
          <a:extLst>
            <a:ext uri="{FF2B5EF4-FFF2-40B4-BE49-F238E27FC236}">
              <a16:creationId xmlns:a16="http://schemas.microsoft.com/office/drawing/2014/main" id="{02DEC3D4-1FBA-465D-8A63-1DFD6CC8B1F7}"/>
            </a:ext>
          </a:extLst>
        </xdr:cNvPr>
        <xdr:cNvPicPr>
          <a:picLocks noChangeAspect="1"/>
        </xdr:cNvPicPr>
      </xdr:nvPicPr>
      <xdr:blipFill>
        <a:blip xmlns:r="http://schemas.openxmlformats.org/officeDocument/2006/relationships" r:embed="rId2"/>
        <a:srcRect/>
        <a:stretch>
          <a:fillRect/>
        </a:stretch>
      </xdr:blipFill>
      <xdr:spPr bwMode="auto">
        <a:xfrm>
          <a:off x="0" y="248478"/>
          <a:ext cx="266700" cy="212725"/>
        </a:xfrm>
        <a:prstGeom prst="rect">
          <a:avLst/>
        </a:prstGeom>
        <a:noFill/>
        <a:ln w="9525">
          <a:noFill/>
          <a:miter lim="800000"/>
          <a:headEnd/>
          <a:tailEnd/>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6" name="Image 5" descr="total-back.png">
          <a:hlinkClick xmlns:r="http://schemas.openxmlformats.org/officeDocument/2006/relationships" r:id="rId1"/>
          <a:extLst>
            <a:ext uri="{FF2B5EF4-FFF2-40B4-BE49-F238E27FC236}">
              <a16:creationId xmlns:a16="http://schemas.microsoft.com/office/drawing/2014/main" id="{BF94A0C9-CD09-4107-B450-44D022D89FE8}"/>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1</xdr:row>
      <xdr:rowOff>38100</xdr:rowOff>
    </xdr:from>
    <xdr:to>
      <xdr:col>0</xdr:col>
      <xdr:colOff>371475</xdr:colOff>
      <xdr:row>2</xdr:row>
      <xdr:rowOff>3175</xdr:rowOff>
    </xdr:to>
    <xdr:pic>
      <xdr:nvPicPr>
        <xdr:cNvPr id="3" name="Image 2" descr="total-back.png">
          <a:hlinkClick xmlns:r="http://schemas.openxmlformats.org/officeDocument/2006/relationships" r:id="rId1"/>
          <a:extLst>
            <a:ext uri="{FF2B5EF4-FFF2-40B4-BE49-F238E27FC236}">
              <a16:creationId xmlns:a16="http://schemas.microsoft.com/office/drawing/2014/main" id="{5B0622B4-0F21-4541-928A-EDF4952DD92A}"/>
            </a:ext>
          </a:extLst>
        </xdr:cNvPr>
        <xdr:cNvPicPr>
          <a:picLocks noChangeAspect="1"/>
        </xdr:cNvPicPr>
      </xdr:nvPicPr>
      <xdr:blipFill>
        <a:blip xmlns:r="http://schemas.openxmlformats.org/officeDocument/2006/relationships" r:embed="rId2"/>
        <a:srcRect/>
        <a:stretch>
          <a:fillRect/>
        </a:stretch>
      </xdr:blipFill>
      <xdr:spPr bwMode="auto">
        <a:xfrm>
          <a:off x="104775" y="285750"/>
          <a:ext cx="266700" cy="212725"/>
        </a:xfrm>
        <a:prstGeom prst="rect">
          <a:avLst/>
        </a:prstGeom>
        <a:noFill/>
        <a:ln w="9525">
          <a:noFill/>
          <a:miter lim="800000"/>
          <a:headEnd/>
          <a:tailEnd/>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3" name="Image 2" descr="total-back.png">
          <a:hlinkClick xmlns:r="http://schemas.openxmlformats.org/officeDocument/2006/relationships" r:id="rId1"/>
          <a:extLst>
            <a:ext uri="{FF2B5EF4-FFF2-40B4-BE49-F238E27FC236}">
              <a16:creationId xmlns:a16="http://schemas.microsoft.com/office/drawing/2014/main" id="{737B688F-A46B-41C4-9FD6-D792D08E7D06}"/>
            </a:ext>
          </a:extLst>
        </xdr:cNvPr>
        <xdr:cNvPicPr>
          <a:picLocks noChangeAspect="1"/>
        </xdr:cNvPicPr>
      </xdr:nvPicPr>
      <xdr:blipFill>
        <a:blip xmlns:r="http://schemas.openxmlformats.org/officeDocument/2006/relationships" r:embed="rId2"/>
        <a:srcRect/>
        <a:stretch>
          <a:fillRect/>
        </a:stretch>
      </xdr:blipFill>
      <xdr:spPr bwMode="auto">
        <a:xfrm>
          <a:off x="0" y="251114"/>
          <a:ext cx="266700" cy="212725"/>
        </a:xfrm>
        <a:prstGeom prst="rect">
          <a:avLst/>
        </a:prstGeom>
        <a:noFill/>
        <a:ln w="9525">
          <a:noFill/>
          <a:miter lim="800000"/>
          <a:headEnd/>
          <a:tailEnd/>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3" name="Image 2" descr="total-back.png">
          <a:hlinkClick xmlns:r="http://schemas.openxmlformats.org/officeDocument/2006/relationships" r:id="rId1"/>
          <a:extLst>
            <a:ext uri="{FF2B5EF4-FFF2-40B4-BE49-F238E27FC236}">
              <a16:creationId xmlns:a16="http://schemas.microsoft.com/office/drawing/2014/main" id="{EA38A7F3-0DF3-464E-AA2D-8EB11AD74217}"/>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2" name="Image 1" descr="total-back.png">
          <a:hlinkClick xmlns:r="http://schemas.openxmlformats.org/officeDocument/2006/relationships" r:id="rId1"/>
          <a:extLst>
            <a:ext uri="{FF2B5EF4-FFF2-40B4-BE49-F238E27FC236}">
              <a16:creationId xmlns:a16="http://schemas.microsoft.com/office/drawing/2014/main" id="{2DAB8FDA-E0F1-47D3-9CCB-0EC9E53A6FCF}"/>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2" name="Image 1" descr="total-back.png">
          <a:hlinkClick xmlns:r="http://schemas.openxmlformats.org/officeDocument/2006/relationships" r:id="rId1"/>
          <a:extLst>
            <a:ext uri="{FF2B5EF4-FFF2-40B4-BE49-F238E27FC236}">
              <a16:creationId xmlns:a16="http://schemas.microsoft.com/office/drawing/2014/main" id="{6CD897C4-640B-4379-877C-3D7CD1261FA3}"/>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2" name="Image 1" descr="total-back.png">
          <a:hlinkClick xmlns:r="http://schemas.openxmlformats.org/officeDocument/2006/relationships" r:id="rId1"/>
          <a:extLst>
            <a:ext uri="{FF2B5EF4-FFF2-40B4-BE49-F238E27FC236}">
              <a16:creationId xmlns:a16="http://schemas.microsoft.com/office/drawing/2014/main" id="{C67F2C61-FF13-470A-A264-F1A1C4AC50A1}"/>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oneCellAnchor>
    <xdr:from>
      <xdr:col>0</xdr:col>
      <xdr:colOff>0</xdr:colOff>
      <xdr:row>1</xdr:row>
      <xdr:rowOff>0</xdr:rowOff>
    </xdr:from>
    <xdr:ext cx="266700" cy="260350"/>
    <xdr:pic>
      <xdr:nvPicPr>
        <xdr:cNvPr id="3" name="Image 2" descr="total-back.png">
          <a:hlinkClick xmlns:r="http://schemas.openxmlformats.org/officeDocument/2006/relationships" r:id="rId3"/>
          <a:extLst>
            <a:ext uri="{FF2B5EF4-FFF2-40B4-BE49-F238E27FC236}">
              <a16:creationId xmlns:a16="http://schemas.microsoft.com/office/drawing/2014/main" id="{E19C1625-2EFA-47D2-A776-26CC9EE1963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247650"/>
          <a:ext cx="266700" cy="260350"/>
        </a:xfrm>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2" name="Image 1" descr="total-back.png">
          <a:hlinkClick xmlns:r="http://schemas.openxmlformats.org/officeDocument/2006/relationships" r:id="rId1"/>
          <a:extLst>
            <a:ext uri="{FF2B5EF4-FFF2-40B4-BE49-F238E27FC236}">
              <a16:creationId xmlns:a16="http://schemas.microsoft.com/office/drawing/2014/main" id="{978185E9-1A48-4AC3-AC14-8B2101317D8F}"/>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266700</xdr:colOff>
      <xdr:row>1</xdr:row>
      <xdr:rowOff>212725</xdr:rowOff>
    </xdr:to>
    <xdr:pic>
      <xdr:nvPicPr>
        <xdr:cNvPr id="3" name="Image 2" descr="total-back.png">
          <a:hlinkClick xmlns:r="http://schemas.openxmlformats.org/officeDocument/2006/relationships" r:id="rId3"/>
          <a:extLst>
            <a:ext uri="{FF2B5EF4-FFF2-40B4-BE49-F238E27FC236}">
              <a16:creationId xmlns:a16="http://schemas.microsoft.com/office/drawing/2014/main" id="{1449A798-5DC7-43F2-9229-51A1397B9890}"/>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2" name="Image 2" descr="total-back.png">
          <a:hlinkClick xmlns:r="http://schemas.openxmlformats.org/officeDocument/2006/relationships" r:id="rId1"/>
          <a:extLst>
            <a:ext uri="{FF2B5EF4-FFF2-40B4-BE49-F238E27FC236}">
              <a16:creationId xmlns:a16="http://schemas.microsoft.com/office/drawing/2014/main" id="{6E301009-EEC3-466F-987B-1C15938B64B2}"/>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266700</xdr:colOff>
      <xdr:row>1</xdr:row>
      <xdr:rowOff>212725</xdr:rowOff>
    </xdr:to>
    <xdr:pic>
      <xdr:nvPicPr>
        <xdr:cNvPr id="3" name="Image 2" descr="total-back.png">
          <a:hlinkClick xmlns:r="http://schemas.openxmlformats.org/officeDocument/2006/relationships" r:id="rId1"/>
          <a:extLst>
            <a:ext uri="{FF2B5EF4-FFF2-40B4-BE49-F238E27FC236}">
              <a16:creationId xmlns:a16="http://schemas.microsoft.com/office/drawing/2014/main" id="{EEDE6936-5905-44BF-B5F7-9D48893ABC19}"/>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266700</xdr:colOff>
      <xdr:row>1</xdr:row>
      <xdr:rowOff>212725</xdr:rowOff>
    </xdr:to>
    <xdr:pic>
      <xdr:nvPicPr>
        <xdr:cNvPr id="4" name="Image 2" descr="total-back.png">
          <a:hlinkClick xmlns:r="http://schemas.openxmlformats.org/officeDocument/2006/relationships" r:id="rId3"/>
          <a:extLst>
            <a:ext uri="{FF2B5EF4-FFF2-40B4-BE49-F238E27FC236}">
              <a16:creationId xmlns:a16="http://schemas.microsoft.com/office/drawing/2014/main" id="{2949D076-4BD8-4E4F-AB7C-8A02A3E5ABD5}"/>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2" name="Image 1" descr="total-back.png">
          <a:hlinkClick xmlns:r="http://schemas.openxmlformats.org/officeDocument/2006/relationships" r:id="rId1"/>
          <a:extLst>
            <a:ext uri="{FF2B5EF4-FFF2-40B4-BE49-F238E27FC236}">
              <a16:creationId xmlns:a16="http://schemas.microsoft.com/office/drawing/2014/main" id="{E49AEBAB-A44D-435E-AC28-EC031CAD3E26}"/>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oneCellAnchor>
    <xdr:from>
      <xdr:col>0</xdr:col>
      <xdr:colOff>0</xdr:colOff>
      <xdr:row>1</xdr:row>
      <xdr:rowOff>0</xdr:rowOff>
    </xdr:from>
    <xdr:ext cx="266700" cy="260350"/>
    <xdr:pic>
      <xdr:nvPicPr>
        <xdr:cNvPr id="3" name="Image 2" descr="total-back.png">
          <a:hlinkClick xmlns:r="http://schemas.openxmlformats.org/officeDocument/2006/relationships" r:id="rId3"/>
          <a:extLst>
            <a:ext uri="{FF2B5EF4-FFF2-40B4-BE49-F238E27FC236}">
              <a16:creationId xmlns:a16="http://schemas.microsoft.com/office/drawing/2014/main" id="{36A2750B-816A-4C66-AC0F-E5A9E3B66E7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247650"/>
          <a:ext cx="266700" cy="260350"/>
        </a:xfrm>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2" name="Image 1" descr="total-back.png">
          <a:hlinkClick xmlns:r="http://schemas.openxmlformats.org/officeDocument/2006/relationships" r:id="rId1"/>
          <a:extLst>
            <a:ext uri="{FF2B5EF4-FFF2-40B4-BE49-F238E27FC236}">
              <a16:creationId xmlns:a16="http://schemas.microsoft.com/office/drawing/2014/main" id="{16A5DAB3-73AB-4D60-982D-113CE3D31EDE}"/>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266700</xdr:colOff>
      <xdr:row>1</xdr:row>
      <xdr:rowOff>212725</xdr:rowOff>
    </xdr:to>
    <xdr:pic>
      <xdr:nvPicPr>
        <xdr:cNvPr id="3" name="Image 2" descr="total-back.png">
          <a:hlinkClick xmlns:r="http://schemas.openxmlformats.org/officeDocument/2006/relationships" r:id="rId1"/>
          <a:extLst>
            <a:ext uri="{FF2B5EF4-FFF2-40B4-BE49-F238E27FC236}">
              <a16:creationId xmlns:a16="http://schemas.microsoft.com/office/drawing/2014/main" id="{10BCD061-409B-46CE-B5AC-0B07DF19B72B}"/>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266700</xdr:colOff>
      <xdr:row>1</xdr:row>
      <xdr:rowOff>212725</xdr:rowOff>
    </xdr:to>
    <xdr:pic>
      <xdr:nvPicPr>
        <xdr:cNvPr id="4" name="Image 3" descr="total-back.png">
          <a:hlinkClick xmlns:r="http://schemas.openxmlformats.org/officeDocument/2006/relationships" r:id="rId3"/>
          <a:extLst>
            <a:ext uri="{FF2B5EF4-FFF2-40B4-BE49-F238E27FC236}">
              <a16:creationId xmlns:a16="http://schemas.microsoft.com/office/drawing/2014/main" id="{3885F0BA-A755-4EEB-97CC-F0AE2C6B3970}"/>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2" name="Image 1" descr="total-back.png">
          <a:hlinkClick xmlns:r="http://schemas.openxmlformats.org/officeDocument/2006/relationships" r:id="rId1"/>
          <a:extLst>
            <a:ext uri="{FF2B5EF4-FFF2-40B4-BE49-F238E27FC236}">
              <a16:creationId xmlns:a16="http://schemas.microsoft.com/office/drawing/2014/main" id="{465A96B9-133D-4B32-8EDF-001874EC04D9}"/>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266700</xdr:colOff>
      <xdr:row>1</xdr:row>
      <xdr:rowOff>212725</xdr:rowOff>
    </xdr:to>
    <xdr:pic>
      <xdr:nvPicPr>
        <xdr:cNvPr id="3" name="Image 2" descr="total-back.png">
          <a:hlinkClick xmlns:r="http://schemas.openxmlformats.org/officeDocument/2006/relationships" r:id="rId1"/>
          <a:extLst>
            <a:ext uri="{FF2B5EF4-FFF2-40B4-BE49-F238E27FC236}">
              <a16:creationId xmlns:a16="http://schemas.microsoft.com/office/drawing/2014/main" id="{837155B1-6980-4D7B-999C-2E5A7C0C7208}"/>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266700</xdr:colOff>
      <xdr:row>1</xdr:row>
      <xdr:rowOff>212725</xdr:rowOff>
    </xdr:to>
    <xdr:pic>
      <xdr:nvPicPr>
        <xdr:cNvPr id="4" name="Image 3" descr="total-back.png">
          <a:hlinkClick xmlns:r="http://schemas.openxmlformats.org/officeDocument/2006/relationships" r:id="rId3"/>
          <a:extLst>
            <a:ext uri="{FF2B5EF4-FFF2-40B4-BE49-F238E27FC236}">
              <a16:creationId xmlns:a16="http://schemas.microsoft.com/office/drawing/2014/main" id="{82A839D4-DF76-4FBA-9C4E-B44CB2C387DA}"/>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104775</xdr:colOff>
      <xdr:row>1</xdr:row>
      <xdr:rowOff>38100</xdr:rowOff>
    </xdr:from>
    <xdr:to>
      <xdr:col>0</xdr:col>
      <xdr:colOff>371475</xdr:colOff>
      <xdr:row>2</xdr:row>
      <xdr:rowOff>3175</xdr:rowOff>
    </xdr:to>
    <xdr:pic>
      <xdr:nvPicPr>
        <xdr:cNvPr id="3" name="Image 2" descr="total-back.png">
          <a:hlinkClick xmlns:r="http://schemas.openxmlformats.org/officeDocument/2006/relationships" r:id="rId1"/>
          <a:extLst>
            <a:ext uri="{FF2B5EF4-FFF2-40B4-BE49-F238E27FC236}">
              <a16:creationId xmlns:a16="http://schemas.microsoft.com/office/drawing/2014/main" id="{314A3A02-F45C-45C9-A792-A399BF38FD54}"/>
            </a:ext>
          </a:extLst>
        </xdr:cNvPr>
        <xdr:cNvPicPr>
          <a:picLocks noChangeAspect="1"/>
        </xdr:cNvPicPr>
      </xdr:nvPicPr>
      <xdr:blipFill>
        <a:blip xmlns:r="http://schemas.openxmlformats.org/officeDocument/2006/relationships" r:embed="rId2"/>
        <a:srcRect/>
        <a:stretch>
          <a:fillRect/>
        </a:stretch>
      </xdr:blipFill>
      <xdr:spPr bwMode="auto">
        <a:xfrm>
          <a:off x="104775" y="285750"/>
          <a:ext cx="266700" cy="212725"/>
        </a:xfrm>
        <a:prstGeom prst="rect">
          <a:avLst/>
        </a:prstGeom>
        <a:noFill/>
        <a:ln w="9525">
          <a:noFill/>
          <a:miter lim="800000"/>
          <a:headEnd/>
          <a:tailEnd/>
        </a:ln>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2" name="Image 1" descr="total-back.png">
          <a:hlinkClick xmlns:r="http://schemas.openxmlformats.org/officeDocument/2006/relationships" r:id="rId1"/>
          <a:extLst>
            <a:ext uri="{FF2B5EF4-FFF2-40B4-BE49-F238E27FC236}">
              <a16:creationId xmlns:a16="http://schemas.microsoft.com/office/drawing/2014/main" id="{ABC254F4-16E5-45A2-B5EF-E067DBF7E117}"/>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2" name="Image 1" descr="total-back.png">
          <a:hlinkClick xmlns:r="http://schemas.openxmlformats.org/officeDocument/2006/relationships" r:id="rId1"/>
          <a:extLst>
            <a:ext uri="{FF2B5EF4-FFF2-40B4-BE49-F238E27FC236}">
              <a16:creationId xmlns:a16="http://schemas.microsoft.com/office/drawing/2014/main" id="{457553CF-5B09-4AB8-82E4-AB0F876DCB9E}"/>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oneCellAnchor>
    <xdr:from>
      <xdr:col>0</xdr:col>
      <xdr:colOff>0</xdr:colOff>
      <xdr:row>1</xdr:row>
      <xdr:rowOff>0</xdr:rowOff>
    </xdr:from>
    <xdr:ext cx="266700" cy="212725"/>
    <xdr:pic>
      <xdr:nvPicPr>
        <xdr:cNvPr id="3" name="Image 2" descr="total-back.png">
          <a:hlinkClick xmlns:r="http://schemas.openxmlformats.org/officeDocument/2006/relationships" r:id="rId1"/>
          <a:extLst>
            <a:ext uri="{FF2B5EF4-FFF2-40B4-BE49-F238E27FC236}">
              <a16:creationId xmlns:a16="http://schemas.microsoft.com/office/drawing/2014/main" id="{911F8136-A5B4-4F8A-A0CA-EE73F2DC7B34}"/>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oneCellAnchor>
  <xdr:oneCellAnchor>
    <xdr:from>
      <xdr:col>0</xdr:col>
      <xdr:colOff>0</xdr:colOff>
      <xdr:row>1</xdr:row>
      <xdr:rowOff>0</xdr:rowOff>
    </xdr:from>
    <xdr:ext cx="266700" cy="212725"/>
    <xdr:pic>
      <xdr:nvPicPr>
        <xdr:cNvPr id="4" name="Image 3" descr="total-back.png">
          <a:hlinkClick xmlns:r="http://schemas.openxmlformats.org/officeDocument/2006/relationships" r:id="rId3"/>
          <a:extLst>
            <a:ext uri="{FF2B5EF4-FFF2-40B4-BE49-F238E27FC236}">
              <a16:creationId xmlns:a16="http://schemas.microsoft.com/office/drawing/2014/main" id="{F0287099-F111-41B3-B2D6-452B8ABBE95F}"/>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one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2" name="Image 1" descr="total-back.png">
          <a:hlinkClick xmlns:r="http://schemas.openxmlformats.org/officeDocument/2006/relationships" r:id="rId1"/>
          <a:extLst>
            <a:ext uri="{FF2B5EF4-FFF2-40B4-BE49-F238E27FC236}">
              <a16:creationId xmlns:a16="http://schemas.microsoft.com/office/drawing/2014/main" id="{E74798B5-6BA5-4145-841D-CC08AD929759}"/>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266700</xdr:colOff>
      <xdr:row>1</xdr:row>
      <xdr:rowOff>212725</xdr:rowOff>
    </xdr:to>
    <xdr:pic>
      <xdr:nvPicPr>
        <xdr:cNvPr id="3" name="Image 2" descr="total-back.png">
          <a:hlinkClick xmlns:r="http://schemas.openxmlformats.org/officeDocument/2006/relationships" r:id="rId3"/>
          <a:extLst>
            <a:ext uri="{FF2B5EF4-FFF2-40B4-BE49-F238E27FC236}">
              <a16:creationId xmlns:a16="http://schemas.microsoft.com/office/drawing/2014/main" id="{8C7BEB42-FFF5-4A70-B16F-D376058D08DA}"/>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2" name="Image 1" descr="total-back.png">
          <a:hlinkClick xmlns:r="http://schemas.openxmlformats.org/officeDocument/2006/relationships" r:id="rId1"/>
          <a:extLst>
            <a:ext uri="{FF2B5EF4-FFF2-40B4-BE49-F238E27FC236}">
              <a16:creationId xmlns:a16="http://schemas.microsoft.com/office/drawing/2014/main" id="{B6CAA3A4-57F6-4470-A8DC-B2C437B8807A}"/>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266700</xdr:colOff>
      <xdr:row>1</xdr:row>
      <xdr:rowOff>212725</xdr:rowOff>
    </xdr:to>
    <xdr:pic>
      <xdr:nvPicPr>
        <xdr:cNvPr id="3" name="Image 2" descr="total-back.png">
          <a:hlinkClick xmlns:r="http://schemas.openxmlformats.org/officeDocument/2006/relationships" r:id="rId3"/>
          <a:extLst>
            <a:ext uri="{FF2B5EF4-FFF2-40B4-BE49-F238E27FC236}">
              <a16:creationId xmlns:a16="http://schemas.microsoft.com/office/drawing/2014/main" id="{5AD71A5F-F169-46C9-98D6-BF35CF7D6525}"/>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2" name="Image 1" descr="total-back.png">
          <a:hlinkClick xmlns:r="http://schemas.openxmlformats.org/officeDocument/2006/relationships" r:id="rId1"/>
          <a:extLst>
            <a:ext uri="{FF2B5EF4-FFF2-40B4-BE49-F238E27FC236}">
              <a16:creationId xmlns:a16="http://schemas.microsoft.com/office/drawing/2014/main" id="{A767D6F6-F363-480A-B446-D83E2187E81A}"/>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266700</xdr:colOff>
      <xdr:row>1</xdr:row>
      <xdr:rowOff>212725</xdr:rowOff>
    </xdr:to>
    <xdr:pic>
      <xdr:nvPicPr>
        <xdr:cNvPr id="3" name="Image 2" descr="total-back.png">
          <a:hlinkClick xmlns:r="http://schemas.openxmlformats.org/officeDocument/2006/relationships" r:id="rId3"/>
          <a:extLst>
            <a:ext uri="{FF2B5EF4-FFF2-40B4-BE49-F238E27FC236}">
              <a16:creationId xmlns:a16="http://schemas.microsoft.com/office/drawing/2014/main" id="{4A9DE379-F294-45B5-B934-141AC3398B07}"/>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2</xdr:row>
      <xdr:rowOff>12700</xdr:rowOff>
    </xdr:to>
    <xdr:pic>
      <xdr:nvPicPr>
        <xdr:cNvPr id="13" name="Image 12" descr="total-back.png">
          <a:hlinkClick xmlns:r="http://schemas.openxmlformats.org/officeDocument/2006/relationships" r:id="rId1"/>
          <a:extLst>
            <a:ext uri="{FF2B5EF4-FFF2-40B4-BE49-F238E27FC236}">
              <a16:creationId xmlns:a16="http://schemas.microsoft.com/office/drawing/2014/main" id="{14F3D1EB-261D-4675-A9AE-A7106EB5E12B}"/>
            </a:ext>
          </a:extLst>
        </xdr:cNvPr>
        <xdr:cNvPicPr>
          <a:picLocks noChangeAspect="1"/>
        </xdr:cNvPicPr>
      </xdr:nvPicPr>
      <xdr:blipFill>
        <a:blip xmlns:r="http://schemas.openxmlformats.org/officeDocument/2006/relationships" r:embed="rId2"/>
        <a:srcRect/>
        <a:stretch>
          <a:fillRect/>
        </a:stretch>
      </xdr:blipFill>
      <xdr:spPr bwMode="auto">
        <a:xfrm>
          <a:off x="0" y="190500"/>
          <a:ext cx="266700" cy="2127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266700</xdr:colOff>
      <xdr:row>2</xdr:row>
      <xdr:rowOff>11019</xdr:rowOff>
    </xdr:to>
    <xdr:pic>
      <xdr:nvPicPr>
        <xdr:cNvPr id="14" name="Image 13" descr="total-back.png">
          <a:hlinkClick xmlns:r="http://schemas.openxmlformats.org/officeDocument/2006/relationships" r:id="rId1"/>
          <a:extLst>
            <a:ext uri="{FF2B5EF4-FFF2-40B4-BE49-F238E27FC236}">
              <a16:creationId xmlns:a16="http://schemas.microsoft.com/office/drawing/2014/main" id="{A4B5CA59-E7E9-49E2-94B4-443E8EEE25B7}"/>
            </a:ext>
          </a:extLst>
        </xdr:cNvPr>
        <xdr:cNvPicPr>
          <a:picLocks noChangeAspect="1"/>
        </xdr:cNvPicPr>
      </xdr:nvPicPr>
      <xdr:blipFill>
        <a:blip xmlns:r="http://schemas.openxmlformats.org/officeDocument/2006/relationships" r:embed="rId2"/>
        <a:srcRect/>
        <a:stretch>
          <a:fillRect/>
        </a:stretch>
      </xdr:blipFill>
      <xdr:spPr bwMode="auto">
        <a:xfrm>
          <a:off x="0" y="190500"/>
          <a:ext cx="266700" cy="212725"/>
        </a:xfrm>
        <a:prstGeom prst="rect">
          <a:avLst/>
        </a:prstGeom>
        <a:noFill/>
        <a:ln w="9525">
          <a:noFill/>
          <a:miter lim="800000"/>
          <a:headEnd/>
          <a:tailEnd/>
        </a:ln>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2</xdr:row>
      <xdr:rowOff>15875</xdr:rowOff>
    </xdr:to>
    <xdr:pic>
      <xdr:nvPicPr>
        <xdr:cNvPr id="11" name="Image 10" descr="total-back.png">
          <a:hlinkClick xmlns:r="http://schemas.openxmlformats.org/officeDocument/2006/relationships" r:id="rId1"/>
          <a:extLst>
            <a:ext uri="{FF2B5EF4-FFF2-40B4-BE49-F238E27FC236}">
              <a16:creationId xmlns:a16="http://schemas.microsoft.com/office/drawing/2014/main" id="{6C990E0F-2254-47C5-828F-4C0434DA3A0F}"/>
            </a:ext>
          </a:extLst>
        </xdr:cNvPr>
        <xdr:cNvPicPr>
          <a:picLocks noChangeAspect="1"/>
        </xdr:cNvPicPr>
      </xdr:nvPicPr>
      <xdr:blipFill>
        <a:blip xmlns:r="http://schemas.openxmlformats.org/officeDocument/2006/relationships" r:embed="rId2"/>
        <a:srcRect/>
        <a:stretch>
          <a:fillRect/>
        </a:stretch>
      </xdr:blipFill>
      <xdr:spPr bwMode="auto">
        <a:xfrm>
          <a:off x="0" y="190500"/>
          <a:ext cx="266700" cy="2127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266700</xdr:colOff>
      <xdr:row>2</xdr:row>
      <xdr:rowOff>17369</xdr:rowOff>
    </xdr:to>
    <xdr:pic>
      <xdr:nvPicPr>
        <xdr:cNvPr id="12" name="Image 11" descr="total-back.png">
          <a:hlinkClick xmlns:r="http://schemas.openxmlformats.org/officeDocument/2006/relationships" r:id="rId1"/>
          <a:extLst>
            <a:ext uri="{FF2B5EF4-FFF2-40B4-BE49-F238E27FC236}">
              <a16:creationId xmlns:a16="http://schemas.microsoft.com/office/drawing/2014/main" id="{8D95CEDA-5BA7-4343-AE30-99B91B033005}"/>
            </a:ext>
          </a:extLst>
        </xdr:cNvPr>
        <xdr:cNvPicPr>
          <a:picLocks noChangeAspect="1"/>
        </xdr:cNvPicPr>
      </xdr:nvPicPr>
      <xdr:blipFill>
        <a:blip xmlns:r="http://schemas.openxmlformats.org/officeDocument/2006/relationships" r:embed="rId2"/>
        <a:srcRect/>
        <a:stretch>
          <a:fillRect/>
        </a:stretch>
      </xdr:blipFill>
      <xdr:spPr bwMode="auto">
        <a:xfrm>
          <a:off x="0" y="190500"/>
          <a:ext cx="266700" cy="212725"/>
        </a:xfrm>
        <a:prstGeom prst="rect">
          <a:avLst/>
        </a:prstGeom>
        <a:noFill/>
        <a:ln w="9525">
          <a:noFill/>
          <a:miter lim="800000"/>
          <a:headEnd/>
          <a:tailEnd/>
        </a:ln>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2</xdr:row>
      <xdr:rowOff>12700</xdr:rowOff>
    </xdr:to>
    <xdr:pic>
      <xdr:nvPicPr>
        <xdr:cNvPr id="11" name="Image 10" descr="total-back.png">
          <a:hlinkClick xmlns:r="http://schemas.openxmlformats.org/officeDocument/2006/relationships" r:id="rId1"/>
          <a:extLst>
            <a:ext uri="{FF2B5EF4-FFF2-40B4-BE49-F238E27FC236}">
              <a16:creationId xmlns:a16="http://schemas.microsoft.com/office/drawing/2014/main" id="{A84F64C4-78C0-4C28-9838-575C40FDF279}"/>
            </a:ext>
          </a:extLst>
        </xdr:cNvPr>
        <xdr:cNvPicPr>
          <a:picLocks noChangeAspect="1"/>
        </xdr:cNvPicPr>
      </xdr:nvPicPr>
      <xdr:blipFill>
        <a:blip xmlns:r="http://schemas.openxmlformats.org/officeDocument/2006/relationships" r:embed="rId2"/>
        <a:srcRect/>
        <a:stretch>
          <a:fillRect/>
        </a:stretch>
      </xdr:blipFill>
      <xdr:spPr bwMode="auto">
        <a:xfrm>
          <a:off x="0" y="190500"/>
          <a:ext cx="266700" cy="2127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266700</xdr:colOff>
      <xdr:row>2</xdr:row>
      <xdr:rowOff>16782</xdr:rowOff>
    </xdr:to>
    <xdr:pic>
      <xdr:nvPicPr>
        <xdr:cNvPr id="12" name="Image 11" descr="total-back.png">
          <a:hlinkClick xmlns:r="http://schemas.openxmlformats.org/officeDocument/2006/relationships" r:id="rId3"/>
          <a:extLst>
            <a:ext uri="{FF2B5EF4-FFF2-40B4-BE49-F238E27FC236}">
              <a16:creationId xmlns:a16="http://schemas.microsoft.com/office/drawing/2014/main" id="{1017711B-18EA-41B9-8A67-ED12C84CF9B5}"/>
            </a:ext>
          </a:extLst>
        </xdr:cNvPr>
        <xdr:cNvPicPr>
          <a:picLocks noChangeAspect="1"/>
        </xdr:cNvPicPr>
      </xdr:nvPicPr>
      <xdr:blipFill>
        <a:blip xmlns:r="http://schemas.openxmlformats.org/officeDocument/2006/relationships" r:embed="rId2"/>
        <a:srcRect/>
        <a:stretch>
          <a:fillRect/>
        </a:stretch>
      </xdr:blipFill>
      <xdr:spPr bwMode="auto">
        <a:xfrm>
          <a:off x="0" y="190500"/>
          <a:ext cx="266700" cy="216807"/>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266700</xdr:colOff>
      <xdr:row>2</xdr:row>
      <xdr:rowOff>11019</xdr:rowOff>
    </xdr:to>
    <xdr:pic>
      <xdr:nvPicPr>
        <xdr:cNvPr id="13" name="Image 12" descr="total-back.png">
          <a:hlinkClick xmlns:r="http://schemas.openxmlformats.org/officeDocument/2006/relationships" r:id="rId3"/>
          <a:extLst>
            <a:ext uri="{FF2B5EF4-FFF2-40B4-BE49-F238E27FC236}">
              <a16:creationId xmlns:a16="http://schemas.microsoft.com/office/drawing/2014/main" id="{224F5C75-59B4-4F75-9496-A4926A086EEE}"/>
            </a:ext>
          </a:extLst>
        </xdr:cNvPr>
        <xdr:cNvPicPr>
          <a:picLocks noChangeAspect="1"/>
        </xdr:cNvPicPr>
      </xdr:nvPicPr>
      <xdr:blipFill>
        <a:blip xmlns:r="http://schemas.openxmlformats.org/officeDocument/2006/relationships" r:embed="rId2"/>
        <a:srcRect/>
        <a:stretch>
          <a:fillRect/>
        </a:stretch>
      </xdr:blipFill>
      <xdr:spPr bwMode="auto">
        <a:xfrm>
          <a:off x="0" y="190500"/>
          <a:ext cx="266700" cy="212725"/>
        </a:xfrm>
        <a:prstGeom prst="rect">
          <a:avLst/>
        </a:prstGeom>
        <a:noFill/>
        <a:ln w="9525">
          <a:noFill/>
          <a:miter lim="800000"/>
          <a:headEnd/>
          <a:tailEnd/>
        </a:ln>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2</xdr:row>
      <xdr:rowOff>15875</xdr:rowOff>
    </xdr:to>
    <xdr:pic>
      <xdr:nvPicPr>
        <xdr:cNvPr id="10" name="Image 9" descr="total-back.png">
          <a:hlinkClick xmlns:r="http://schemas.openxmlformats.org/officeDocument/2006/relationships" r:id="rId1"/>
          <a:extLst>
            <a:ext uri="{FF2B5EF4-FFF2-40B4-BE49-F238E27FC236}">
              <a16:creationId xmlns:a16="http://schemas.microsoft.com/office/drawing/2014/main" id="{70615B56-38D7-4412-87A2-73C7EA5C6756}"/>
            </a:ext>
          </a:extLst>
        </xdr:cNvPr>
        <xdr:cNvPicPr>
          <a:picLocks noChangeAspect="1"/>
        </xdr:cNvPicPr>
      </xdr:nvPicPr>
      <xdr:blipFill>
        <a:blip xmlns:r="http://schemas.openxmlformats.org/officeDocument/2006/relationships" r:embed="rId2"/>
        <a:srcRect/>
        <a:stretch>
          <a:fillRect/>
        </a:stretch>
      </xdr:blipFill>
      <xdr:spPr bwMode="auto">
        <a:xfrm>
          <a:off x="0" y="190500"/>
          <a:ext cx="266700" cy="2127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266700</xdr:colOff>
      <xdr:row>2</xdr:row>
      <xdr:rowOff>17369</xdr:rowOff>
    </xdr:to>
    <xdr:pic>
      <xdr:nvPicPr>
        <xdr:cNvPr id="11" name="Image 10" descr="total-back.png">
          <a:hlinkClick xmlns:r="http://schemas.openxmlformats.org/officeDocument/2006/relationships" r:id="rId3"/>
          <a:extLst>
            <a:ext uri="{FF2B5EF4-FFF2-40B4-BE49-F238E27FC236}">
              <a16:creationId xmlns:a16="http://schemas.microsoft.com/office/drawing/2014/main" id="{9FF42684-F045-43CB-8403-2163B85226D9}"/>
            </a:ext>
          </a:extLst>
        </xdr:cNvPr>
        <xdr:cNvPicPr>
          <a:picLocks noChangeAspect="1"/>
        </xdr:cNvPicPr>
      </xdr:nvPicPr>
      <xdr:blipFill>
        <a:blip xmlns:r="http://schemas.openxmlformats.org/officeDocument/2006/relationships" r:embed="rId2"/>
        <a:srcRect/>
        <a:stretch>
          <a:fillRect/>
        </a:stretch>
      </xdr:blipFill>
      <xdr:spPr bwMode="auto">
        <a:xfrm>
          <a:off x="0" y="190500"/>
          <a:ext cx="266700" cy="212725"/>
        </a:xfrm>
        <a:prstGeom prst="rect">
          <a:avLst/>
        </a:prstGeom>
        <a:noFill/>
        <a:ln w="9525">
          <a:noFill/>
          <a:miter lim="800000"/>
          <a:headEnd/>
          <a:tailEnd/>
        </a:ln>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2</xdr:row>
      <xdr:rowOff>15875</xdr:rowOff>
    </xdr:to>
    <xdr:pic>
      <xdr:nvPicPr>
        <xdr:cNvPr id="9" name="Image 8" descr="total-back.png">
          <a:hlinkClick xmlns:r="http://schemas.openxmlformats.org/officeDocument/2006/relationships" r:id="rId1"/>
          <a:extLst>
            <a:ext uri="{FF2B5EF4-FFF2-40B4-BE49-F238E27FC236}">
              <a16:creationId xmlns:a16="http://schemas.microsoft.com/office/drawing/2014/main" id="{FFD2F067-84C5-4170-8F69-E989C7476ED3}"/>
            </a:ext>
          </a:extLst>
        </xdr:cNvPr>
        <xdr:cNvPicPr>
          <a:picLocks noChangeAspect="1"/>
        </xdr:cNvPicPr>
      </xdr:nvPicPr>
      <xdr:blipFill>
        <a:blip xmlns:r="http://schemas.openxmlformats.org/officeDocument/2006/relationships" r:embed="rId2"/>
        <a:srcRect/>
        <a:stretch>
          <a:fillRect/>
        </a:stretch>
      </xdr:blipFill>
      <xdr:spPr bwMode="auto">
        <a:xfrm>
          <a:off x="0" y="190500"/>
          <a:ext cx="266700" cy="2127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266700</xdr:colOff>
      <xdr:row>2</xdr:row>
      <xdr:rowOff>17369</xdr:rowOff>
    </xdr:to>
    <xdr:pic>
      <xdr:nvPicPr>
        <xdr:cNvPr id="10" name="Image 9" descr="total-back.png">
          <a:hlinkClick xmlns:r="http://schemas.openxmlformats.org/officeDocument/2006/relationships" r:id="rId3"/>
          <a:extLst>
            <a:ext uri="{FF2B5EF4-FFF2-40B4-BE49-F238E27FC236}">
              <a16:creationId xmlns:a16="http://schemas.microsoft.com/office/drawing/2014/main" id="{A25490FB-9169-4B38-9F53-C9BBE93E5FCB}"/>
            </a:ext>
          </a:extLst>
        </xdr:cNvPr>
        <xdr:cNvPicPr>
          <a:picLocks noChangeAspect="1"/>
        </xdr:cNvPicPr>
      </xdr:nvPicPr>
      <xdr:blipFill>
        <a:blip xmlns:r="http://schemas.openxmlformats.org/officeDocument/2006/relationships" r:embed="rId2"/>
        <a:srcRect/>
        <a:stretch>
          <a:fillRect/>
        </a:stretch>
      </xdr:blipFill>
      <xdr:spPr bwMode="auto">
        <a:xfrm>
          <a:off x="0" y="190500"/>
          <a:ext cx="266700" cy="21272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114300</xdr:colOff>
      <xdr:row>0</xdr:row>
      <xdr:rowOff>219075</xdr:rowOff>
    </xdr:from>
    <xdr:to>
      <xdr:col>0</xdr:col>
      <xdr:colOff>381000</xdr:colOff>
      <xdr:row>1</xdr:row>
      <xdr:rowOff>184150</xdr:rowOff>
    </xdr:to>
    <xdr:pic>
      <xdr:nvPicPr>
        <xdr:cNvPr id="3" name="Image 2" descr="total-back.png">
          <a:hlinkClick xmlns:r="http://schemas.openxmlformats.org/officeDocument/2006/relationships" r:id="rId1"/>
          <a:extLst>
            <a:ext uri="{FF2B5EF4-FFF2-40B4-BE49-F238E27FC236}">
              <a16:creationId xmlns:a16="http://schemas.microsoft.com/office/drawing/2014/main" id="{250F70D5-F6D2-4796-8C9A-A7A228517393}"/>
            </a:ext>
          </a:extLst>
        </xdr:cNvPr>
        <xdr:cNvPicPr>
          <a:picLocks noChangeAspect="1"/>
        </xdr:cNvPicPr>
      </xdr:nvPicPr>
      <xdr:blipFill>
        <a:blip xmlns:r="http://schemas.openxmlformats.org/officeDocument/2006/relationships" r:embed="rId2"/>
        <a:srcRect/>
        <a:stretch>
          <a:fillRect/>
        </a:stretch>
      </xdr:blipFill>
      <xdr:spPr bwMode="auto">
        <a:xfrm>
          <a:off x="114300" y="219075"/>
          <a:ext cx="266700" cy="212725"/>
        </a:xfrm>
        <a:prstGeom prst="rect">
          <a:avLst/>
        </a:prstGeom>
        <a:noFill/>
        <a:ln w="9525">
          <a:noFill/>
          <a:miter lim="800000"/>
          <a:headEnd/>
          <a:tailEnd/>
        </a:ln>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2" name="Image 1" descr="total-back.png">
          <a:hlinkClick xmlns:r="http://schemas.openxmlformats.org/officeDocument/2006/relationships" r:id="rId1"/>
          <a:extLst>
            <a:ext uri="{FF2B5EF4-FFF2-40B4-BE49-F238E27FC236}">
              <a16:creationId xmlns:a16="http://schemas.microsoft.com/office/drawing/2014/main" id="{1C77D3EE-1A98-4D1B-A3D8-DBBBD44CB8F7}"/>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266700</xdr:colOff>
      <xdr:row>1</xdr:row>
      <xdr:rowOff>212725</xdr:rowOff>
    </xdr:to>
    <xdr:pic>
      <xdr:nvPicPr>
        <xdr:cNvPr id="3" name="Image 2" descr="total-back.png">
          <a:hlinkClick xmlns:r="http://schemas.openxmlformats.org/officeDocument/2006/relationships" r:id="rId1"/>
          <a:extLst>
            <a:ext uri="{FF2B5EF4-FFF2-40B4-BE49-F238E27FC236}">
              <a16:creationId xmlns:a16="http://schemas.microsoft.com/office/drawing/2014/main" id="{C124FB7D-8DBE-4714-B46E-EB713A577158}"/>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twoCellAnchor editAs="oneCell">
    <xdr:from>
      <xdr:col>0</xdr:col>
      <xdr:colOff>0</xdr:colOff>
      <xdr:row>0</xdr:row>
      <xdr:rowOff>247650</xdr:rowOff>
    </xdr:from>
    <xdr:to>
      <xdr:col>0</xdr:col>
      <xdr:colOff>266700</xdr:colOff>
      <xdr:row>1</xdr:row>
      <xdr:rowOff>210344</xdr:rowOff>
    </xdr:to>
    <xdr:pic>
      <xdr:nvPicPr>
        <xdr:cNvPr id="6" name="Image 5" descr="total-back.png">
          <a:hlinkClick xmlns:r="http://schemas.openxmlformats.org/officeDocument/2006/relationships" r:id="rId3"/>
          <a:extLst>
            <a:ext uri="{FF2B5EF4-FFF2-40B4-BE49-F238E27FC236}">
              <a16:creationId xmlns:a16="http://schemas.microsoft.com/office/drawing/2014/main" id="{686A6FDA-8029-4853-9514-2653CBF77944}"/>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2" name="Image 1" descr="total-back.png">
          <a:hlinkClick xmlns:r="http://schemas.openxmlformats.org/officeDocument/2006/relationships" r:id="rId1"/>
          <a:extLst>
            <a:ext uri="{FF2B5EF4-FFF2-40B4-BE49-F238E27FC236}">
              <a16:creationId xmlns:a16="http://schemas.microsoft.com/office/drawing/2014/main" id="{51CF108F-9ACE-4625-8C32-45DCBA5D869F}"/>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266700</xdr:colOff>
      <xdr:row>1</xdr:row>
      <xdr:rowOff>212725</xdr:rowOff>
    </xdr:to>
    <xdr:pic>
      <xdr:nvPicPr>
        <xdr:cNvPr id="3" name="Image 2" descr="total-back.png">
          <a:hlinkClick xmlns:r="http://schemas.openxmlformats.org/officeDocument/2006/relationships" r:id="rId1"/>
          <a:extLst>
            <a:ext uri="{FF2B5EF4-FFF2-40B4-BE49-F238E27FC236}">
              <a16:creationId xmlns:a16="http://schemas.microsoft.com/office/drawing/2014/main" id="{55C1B010-F723-4FC9-9011-C7F0041A8129}"/>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266700</xdr:colOff>
      <xdr:row>1</xdr:row>
      <xdr:rowOff>212725</xdr:rowOff>
    </xdr:to>
    <xdr:pic>
      <xdr:nvPicPr>
        <xdr:cNvPr id="5" name="Image 4" descr="total-back.png">
          <a:hlinkClick xmlns:r="http://schemas.openxmlformats.org/officeDocument/2006/relationships" r:id="rId3"/>
          <a:extLst>
            <a:ext uri="{FF2B5EF4-FFF2-40B4-BE49-F238E27FC236}">
              <a16:creationId xmlns:a16="http://schemas.microsoft.com/office/drawing/2014/main" id="{A436E214-1BFB-4F83-9878-E9D3538D3AE7}"/>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2" name="Image 1" descr="total-back.png">
          <a:hlinkClick xmlns:r="http://schemas.openxmlformats.org/officeDocument/2006/relationships" r:id="rId1"/>
          <a:extLst>
            <a:ext uri="{FF2B5EF4-FFF2-40B4-BE49-F238E27FC236}">
              <a16:creationId xmlns:a16="http://schemas.microsoft.com/office/drawing/2014/main" id="{2A97929C-5750-4D26-96C8-392DE753E833}"/>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266700</xdr:colOff>
      <xdr:row>1</xdr:row>
      <xdr:rowOff>212725</xdr:rowOff>
    </xdr:to>
    <xdr:pic>
      <xdr:nvPicPr>
        <xdr:cNvPr id="3" name="Image 2" descr="total-back.png">
          <a:hlinkClick xmlns:r="http://schemas.openxmlformats.org/officeDocument/2006/relationships" r:id="rId1"/>
          <a:extLst>
            <a:ext uri="{FF2B5EF4-FFF2-40B4-BE49-F238E27FC236}">
              <a16:creationId xmlns:a16="http://schemas.microsoft.com/office/drawing/2014/main" id="{06B65AE5-8DC6-4847-ABE7-514D1D9A0A73}"/>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twoCellAnchor editAs="oneCell">
    <xdr:from>
      <xdr:col>0</xdr:col>
      <xdr:colOff>0</xdr:colOff>
      <xdr:row>1</xdr:row>
      <xdr:rowOff>9525</xdr:rowOff>
    </xdr:from>
    <xdr:to>
      <xdr:col>0</xdr:col>
      <xdr:colOff>266700</xdr:colOff>
      <xdr:row>1</xdr:row>
      <xdr:rowOff>222250</xdr:rowOff>
    </xdr:to>
    <xdr:pic>
      <xdr:nvPicPr>
        <xdr:cNvPr id="4" name="Image 3" descr="total-back.png">
          <a:hlinkClick xmlns:r="http://schemas.openxmlformats.org/officeDocument/2006/relationships" r:id="rId3"/>
          <a:extLst>
            <a:ext uri="{FF2B5EF4-FFF2-40B4-BE49-F238E27FC236}">
              <a16:creationId xmlns:a16="http://schemas.microsoft.com/office/drawing/2014/main" id="{4A8DCBE3-8895-4CE2-93FA-17FEF12BA41F}"/>
            </a:ext>
          </a:extLst>
        </xdr:cNvPr>
        <xdr:cNvPicPr>
          <a:picLocks noChangeAspect="1"/>
        </xdr:cNvPicPr>
      </xdr:nvPicPr>
      <xdr:blipFill>
        <a:blip xmlns:r="http://schemas.openxmlformats.org/officeDocument/2006/relationships" r:embed="rId2"/>
        <a:srcRect/>
        <a:stretch>
          <a:fillRect/>
        </a:stretch>
      </xdr:blipFill>
      <xdr:spPr bwMode="auto">
        <a:xfrm>
          <a:off x="0" y="257175"/>
          <a:ext cx="266700" cy="212725"/>
        </a:xfrm>
        <a:prstGeom prst="rect">
          <a:avLst/>
        </a:prstGeom>
        <a:noFill/>
        <a:ln w="9525">
          <a:noFill/>
          <a:miter lim="800000"/>
          <a:headEnd/>
          <a:tailEnd/>
        </a:ln>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2" name="Image 1" descr="total-back.png">
          <a:hlinkClick xmlns:r="http://schemas.openxmlformats.org/officeDocument/2006/relationships" r:id="rId1"/>
          <a:extLst>
            <a:ext uri="{FF2B5EF4-FFF2-40B4-BE49-F238E27FC236}">
              <a16:creationId xmlns:a16="http://schemas.microsoft.com/office/drawing/2014/main" id="{2946F540-FB6E-45CF-9047-3768D0D9E118}"/>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266700</xdr:colOff>
      <xdr:row>1</xdr:row>
      <xdr:rowOff>212725</xdr:rowOff>
    </xdr:to>
    <xdr:pic>
      <xdr:nvPicPr>
        <xdr:cNvPr id="3" name="Image 2" descr="total-back.png">
          <a:hlinkClick xmlns:r="http://schemas.openxmlformats.org/officeDocument/2006/relationships" r:id="rId1"/>
          <a:extLst>
            <a:ext uri="{FF2B5EF4-FFF2-40B4-BE49-F238E27FC236}">
              <a16:creationId xmlns:a16="http://schemas.microsoft.com/office/drawing/2014/main" id="{90032E17-7A88-47B6-AFC3-3EFD377E8DAC}"/>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twoCellAnchor editAs="oneCell">
    <xdr:from>
      <xdr:col>0</xdr:col>
      <xdr:colOff>2721</xdr:colOff>
      <xdr:row>0</xdr:row>
      <xdr:rowOff>234044</xdr:rowOff>
    </xdr:from>
    <xdr:to>
      <xdr:col>0</xdr:col>
      <xdr:colOff>269421</xdr:colOff>
      <xdr:row>1</xdr:row>
      <xdr:rowOff>201840</xdr:rowOff>
    </xdr:to>
    <xdr:pic>
      <xdr:nvPicPr>
        <xdr:cNvPr id="4" name="Image 3" descr="total-back.png">
          <a:hlinkClick xmlns:r="http://schemas.openxmlformats.org/officeDocument/2006/relationships" r:id="rId3"/>
          <a:extLst>
            <a:ext uri="{FF2B5EF4-FFF2-40B4-BE49-F238E27FC236}">
              <a16:creationId xmlns:a16="http://schemas.microsoft.com/office/drawing/2014/main" id="{AEEA771B-6FA5-4FF9-A1C5-0A5C2E23BD2A}"/>
            </a:ext>
          </a:extLst>
        </xdr:cNvPr>
        <xdr:cNvPicPr>
          <a:picLocks noChangeAspect="1"/>
        </xdr:cNvPicPr>
      </xdr:nvPicPr>
      <xdr:blipFill>
        <a:blip xmlns:r="http://schemas.openxmlformats.org/officeDocument/2006/relationships" r:embed="rId2"/>
        <a:srcRect/>
        <a:stretch>
          <a:fillRect/>
        </a:stretch>
      </xdr:blipFill>
      <xdr:spPr bwMode="auto">
        <a:xfrm>
          <a:off x="2721" y="234044"/>
          <a:ext cx="266700" cy="212725"/>
        </a:xfrm>
        <a:prstGeom prst="rect">
          <a:avLst/>
        </a:prstGeom>
        <a:noFill/>
        <a:ln w="9525">
          <a:noFill/>
          <a:miter lim="800000"/>
          <a:headEnd/>
          <a:tailEnd/>
        </a:ln>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2" name="Image 1" descr="total-back.png">
          <a:hlinkClick xmlns:r="http://schemas.openxmlformats.org/officeDocument/2006/relationships" r:id="rId1"/>
          <a:extLst>
            <a:ext uri="{FF2B5EF4-FFF2-40B4-BE49-F238E27FC236}">
              <a16:creationId xmlns:a16="http://schemas.microsoft.com/office/drawing/2014/main" id="{825EFB10-6846-441B-B4F1-3E4C2B546D68}"/>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2" name="Image 1" descr="total-back.png">
          <a:hlinkClick xmlns:r="http://schemas.openxmlformats.org/officeDocument/2006/relationships" r:id="rId1"/>
          <a:extLst>
            <a:ext uri="{FF2B5EF4-FFF2-40B4-BE49-F238E27FC236}">
              <a16:creationId xmlns:a16="http://schemas.microsoft.com/office/drawing/2014/main" id="{D60F6741-259A-48AA-ADA8-AF9027BC8F59}"/>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twoCellAnchor editAs="oneCell">
    <xdr:from>
      <xdr:col>0</xdr:col>
      <xdr:colOff>9525</xdr:colOff>
      <xdr:row>1</xdr:row>
      <xdr:rowOff>0</xdr:rowOff>
    </xdr:from>
    <xdr:to>
      <xdr:col>0</xdr:col>
      <xdr:colOff>276225</xdr:colOff>
      <xdr:row>1</xdr:row>
      <xdr:rowOff>212725</xdr:rowOff>
    </xdr:to>
    <xdr:pic>
      <xdr:nvPicPr>
        <xdr:cNvPr id="3" name="Image 2" descr="total-back.png">
          <a:hlinkClick xmlns:r="http://schemas.openxmlformats.org/officeDocument/2006/relationships" r:id="rId3"/>
          <a:extLst>
            <a:ext uri="{FF2B5EF4-FFF2-40B4-BE49-F238E27FC236}">
              <a16:creationId xmlns:a16="http://schemas.microsoft.com/office/drawing/2014/main" id="{96E37ACC-7ACB-4C82-86BC-FF39F5E8B67D}"/>
            </a:ext>
          </a:extLst>
        </xdr:cNvPr>
        <xdr:cNvPicPr>
          <a:picLocks noChangeAspect="1"/>
        </xdr:cNvPicPr>
      </xdr:nvPicPr>
      <xdr:blipFill>
        <a:blip xmlns:r="http://schemas.openxmlformats.org/officeDocument/2006/relationships" r:embed="rId2"/>
        <a:srcRect/>
        <a:stretch>
          <a:fillRect/>
        </a:stretch>
      </xdr:blipFill>
      <xdr:spPr bwMode="auto">
        <a:xfrm>
          <a:off x="9525" y="247650"/>
          <a:ext cx="266700" cy="212725"/>
        </a:xfrm>
        <a:prstGeom prst="rect">
          <a:avLst/>
        </a:prstGeom>
        <a:noFill/>
        <a:ln w="9525">
          <a:noFill/>
          <a:miter lim="800000"/>
          <a:headEnd/>
          <a:tailEnd/>
        </a:ln>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2" name="Image 1" descr="total-back.png">
          <a:hlinkClick xmlns:r="http://schemas.openxmlformats.org/officeDocument/2006/relationships" r:id="rId1"/>
          <a:extLst>
            <a:ext uri="{FF2B5EF4-FFF2-40B4-BE49-F238E27FC236}">
              <a16:creationId xmlns:a16="http://schemas.microsoft.com/office/drawing/2014/main" id="{EAE7C4C6-F528-4F72-9CB7-497CD3A53DBB}"/>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266700</xdr:colOff>
      <xdr:row>1</xdr:row>
      <xdr:rowOff>212725</xdr:rowOff>
    </xdr:to>
    <xdr:pic>
      <xdr:nvPicPr>
        <xdr:cNvPr id="3" name="Image 2" descr="total-back.png">
          <a:hlinkClick xmlns:r="http://schemas.openxmlformats.org/officeDocument/2006/relationships" r:id="rId3"/>
          <a:extLst>
            <a:ext uri="{FF2B5EF4-FFF2-40B4-BE49-F238E27FC236}">
              <a16:creationId xmlns:a16="http://schemas.microsoft.com/office/drawing/2014/main" id="{D21A6CFD-90D6-4477-AB34-3185277F7A76}"/>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2" name="Image 1" descr="total-back.png">
          <a:hlinkClick xmlns:r="http://schemas.openxmlformats.org/officeDocument/2006/relationships" r:id="rId1"/>
          <a:extLst>
            <a:ext uri="{FF2B5EF4-FFF2-40B4-BE49-F238E27FC236}">
              <a16:creationId xmlns:a16="http://schemas.microsoft.com/office/drawing/2014/main" id="{96C218FC-1DD0-4238-8DF3-C908265E88D7}"/>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266700</xdr:colOff>
      <xdr:row>1</xdr:row>
      <xdr:rowOff>212725</xdr:rowOff>
    </xdr:to>
    <xdr:pic>
      <xdr:nvPicPr>
        <xdr:cNvPr id="3" name="Image 2" descr="total-back.png">
          <a:hlinkClick xmlns:r="http://schemas.openxmlformats.org/officeDocument/2006/relationships" r:id="rId1"/>
          <a:extLst>
            <a:ext uri="{FF2B5EF4-FFF2-40B4-BE49-F238E27FC236}">
              <a16:creationId xmlns:a16="http://schemas.microsoft.com/office/drawing/2014/main" id="{7B58C26D-480D-4FD9-B368-6FEF59B9FCD4}"/>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266700</xdr:colOff>
      <xdr:row>1</xdr:row>
      <xdr:rowOff>212725</xdr:rowOff>
    </xdr:to>
    <xdr:pic>
      <xdr:nvPicPr>
        <xdr:cNvPr id="4" name="Image 3" descr="total-back.png">
          <a:hlinkClick xmlns:r="http://schemas.openxmlformats.org/officeDocument/2006/relationships" r:id="rId3"/>
          <a:extLst>
            <a:ext uri="{FF2B5EF4-FFF2-40B4-BE49-F238E27FC236}">
              <a16:creationId xmlns:a16="http://schemas.microsoft.com/office/drawing/2014/main" id="{7C62DEF9-6E63-4E3F-B492-A2975EC0C860}"/>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2" name="Image 1" descr="total-back.png">
          <a:hlinkClick xmlns:r="http://schemas.openxmlformats.org/officeDocument/2006/relationships" r:id="rId1"/>
          <a:extLst>
            <a:ext uri="{FF2B5EF4-FFF2-40B4-BE49-F238E27FC236}">
              <a16:creationId xmlns:a16="http://schemas.microsoft.com/office/drawing/2014/main" id="{B63FC691-2973-468A-98E8-BE3B0B11C572}"/>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266700</xdr:colOff>
      <xdr:row>1</xdr:row>
      <xdr:rowOff>212725</xdr:rowOff>
    </xdr:to>
    <xdr:pic>
      <xdr:nvPicPr>
        <xdr:cNvPr id="3" name="Image 2" descr="total-back.png">
          <a:hlinkClick xmlns:r="http://schemas.openxmlformats.org/officeDocument/2006/relationships" r:id="rId1"/>
          <a:extLst>
            <a:ext uri="{FF2B5EF4-FFF2-40B4-BE49-F238E27FC236}">
              <a16:creationId xmlns:a16="http://schemas.microsoft.com/office/drawing/2014/main" id="{A4D66254-D596-4C0D-881B-2BA72806CB8E}"/>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twoCellAnchor editAs="oneCell">
    <xdr:from>
      <xdr:col>0</xdr:col>
      <xdr:colOff>0</xdr:colOff>
      <xdr:row>1</xdr:row>
      <xdr:rowOff>9525</xdr:rowOff>
    </xdr:from>
    <xdr:to>
      <xdr:col>0</xdr:col>
      <xdr:colOff>266700</xdr:colOff>
      <xdr:row>1</xdr:row>
      <xdr:rowOff>222250</xdr:rowOff>
    </xdr:to>
    <xdr:pic>
      <xdr:nvPicPr>
        <xdr:cNvPr id="4" name="Image 3" descr="total-back.png">
          <a:hlinkClick xmlns:r="http://schemas.openxmlformats.org/officeDocument/2006/relationships" r:id="rId3"/>
          <a:extLst>
            <a:ext uri="{FF2B5EF4-FFF2-40B4-BE49-F238E27FC236}">
              <a16:creationId xmlns:a16="http://schemas.microsoft.com/office/drawing/2014/main" id="{51A9E5C5-269E-4C45-B0E0-FFAE83E2E889}"/>
            </a:ext>
          </a:extLst>
        </xdr:cNvPr>
        <xdr:cNvPicPr>
          <a:picLocks noChangeAspect="1"/>
        </xdr:cNvPicPr>
      </xdr:nvPicPr>
      <xdr:blipFill>
        <a:blip xmlns:r="http://schemas.openxmlformats.org/officeDocument/2006/relationships" r:embed="rId2"/>
        <a:srcRect/>
        <a:stretch>
          <a:fillRect/>
        </a:stretch>
      </xdr:blipFill>
      <xdr:spPr bwMode="auto">
        <a:xfrm>
          <a:off x="0" y="257175"/>
          <a:ext cx="266700" cy="212725"/>
        </a:xfrm>
        <a:prstGeom prst="rect">
          <a:avLst/>
        </a:prstGeom>
        <a:noFill/>
        <a:ln w="9525">
          <a:noFill/>
          <a:miter lim="800000"/>
          <a:headEnd/>
          <a:tailEnd/>
        </a:ln>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2" name="Image 1" descr="total-back.png">
          <a:hlinkClick xmlns:r="http://schemas.openxmlformats.org/officeDocument/2006/relationships" r:id="rId1"/>
          <a:extLst>
            <a:ext uri="{FF2B5EF4-FFF2-40B4-BE49-F238E27FC236}">
              <a16:creationId xmlns:a16="http://schemas.microsoft.com/office/drawing/2014/main" id="{442E5DF3-47CA-461C-B4DA-47A551EDA29C}"/>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266700</xdr:colOff>
      <xdr:row>1</xdr:row>
      <xdr:rowOff>212725</xdr:rowOff>
    </xdr:to>
    <xdr:pic>
      <xdr:nvPicPr>
        <xdr:cNvPr id="3" name="Image 2" descr="total-back.png">
          <a:hlinkClick xmlns:r="http://schemas.openxmlformats.org/officeDocument/2006/relationships" r:id="rId1"/>
          <a:extLst>
            <a:ext uri="{FF2B5EF4-FFF2-40B4-BE49-F238E27FC236}">
              <a16:creationId xmlns:a16="http://schemas.microsoft.com/office/drawing/2014/main" id="{33855578-3117-474B-B30C-DC576B832273}"/>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266700</xdr:colOff>
      <xdr:row>1</xdr:row>
      <xdr:rowOff>212725</xdr:rowOff>
    </xdr:to>
    <xdr:pic>
      <xdr:nvPicPr>
        <xdr:cNvPr id="4" name="Image 3" descr="total-back.png">
          <a:hlinkClick xmlns:r="http://schemas.openxmlformats.org/officeDocument/2006/relationships" r:id="rId3"/>
          <a:extLst>
            <a:ext uri="{FF2B5EF4-FFF2-40B4-BE49-F238E27FC236}">
              <a16:creationId xmlns:a16="http://schemas.microsoft.com/office/drawing/2014/main" id="{36924424-E4ED-4010-A74C-8BB05DDAB1FC}"/>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1</xdr:row>
      <xdr:rowOff>47625</xdr:rowOff>
    </xdr:from>
    <xdr:to>
      <xdr:col>0</xdr:col>
      <xdr:colOff>314325</xdr:colOff>
      <xdr:row>2</xdr:row>
      <xdr:rowOff>12700</xdr:rowOff>
    </xdr:to>
    <xdr:pic>
      <xdr:nvPicPr>
        <xdr:cNvPr id="3" name="Image 2" descr="total-back.png">
          <a:hlinkClick xmlns:r="http://schemas.openxmlformats.org/officeDocument/2006/relationships" r:id="rId1"/>
          <a:extLst>
            <a:ext uri="{FF2B5EF4-FFF2-40B4-BE49-F238E27FC236}">
              <a16:creationId xmlns:a16="http://schemas.microsoft.com/office/drawing/2014/main" id="{AB5F593A-4FB4-4429-906B-CA2758065AA4}"/>
            </a:ext>
          </a:extLst>
        </xdr:cNvPr>
        <xdr:cNvPicPr>
          <a:picLocks noChangeAspect="1"/>
        </xdr:cNvPicPr>
      </xdr:nvPicPr>
      <xdr:blipFill>
        <a:blip xmlns:r="http://schemas.openxmlformats.org/officeDocument/2006/relationships" r:embed="rId2"/>
        <a:srcRect/>
        <a:stretch>
          <a:fillRect/>
        </a:stretch>
      </xdr:blipFill>
      <xdr:spPr bwMode="auto">
        <a:xfrm>
          <a:off x="47625" y="295275"/>
          <a:ext cx="266700" cy="212725"/>
        </a:xfrm>
        <a:prstGeom prst="rect">
          <a:avLst/>
        </a:prstGeom>
        <a:noFill/>
        <a:ln w="9525">
          <a:noFill/>
          <a:miter lim="800000"/>
          <a:headEnd/>
          <a:tailEnd/>
        </a:ln>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2" name="Image 1" descr="total-back.png">
          <a:hlinkClick xmlns:r="http://schemas.openxmlformats.org/officeDocument/2006/relationships" r:id="rId1"/>
          <a:extLst>
            <a:ext uri="{FF2B5EF4-FFF2-40B4-BE49-F238E27FC236}">
              <a16:creationId xmlns:a16="http://schemas.microsoft.com/office/drawing/2014/main" id="{738C6097-9F19-41D1-911F-10E30BEE134E}"/>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266700</xdr:colOff>
      <xdr:row>1</xdr:row>
      <xdr:rowOff>212725</xdr:rowOff>
    </xdr:to>
    <xdr:pic>
      <xdr:nvPicPr>
        <xdr:cNvPr id="3" name="Image 2" descr="total-back.png">
          <a:hlinkClick xmlns:r="http://schemas.openxmlformats.org/officeDocument/2006/relationships" r:id="rId1"/>
          <a:extLst>
            <a:ext uri="{FF2B5EF4-FFF2-40B4-BE49-F238E27FC236}">
              <a16:creationId xmlns:a16="http://schemas.microsoft.com/office/drawing/2014/main" id="{D305CA4B-4DC9-427E-8EBE-E3195AA9364E}"/>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twoCellAnchor editAs="oneCell">
    <xdr:from>
      <xdr:col>0</xdr:col>
      <xdr:colOff>0</xdr:colOff>
      <xdr:row>0</xdr:row>
      <xdr:rowOff>238125</xdr:rowOff>
    </xdr:from>
    <xdr:to>
      <xdr:col>0</xdr:col>
      <xdr:colOff>266700</xdr:colOff>
      <xdr:row>1</xdr:row>
      <xdr:rowOff>203200</xdr:rowOff>
    </xdr:to>
    <xdr:pic>
      <xdr:nvPicPr>
        <xdr:cNvPr id="4" name="Image 3" descr="total-back.png">
          <a:hlinkClick xmlns:r="http://schemas.openxmlformats.org/officeDocument/2006/relationships" r:id="rId3"/>
          <a:extLst>
            <a:ext uri="{FF2B5EF4-FFF2-40B4-BE49-F238E27FC236}">
              <a16:creationId xmlns:a16="http://schemas.microsoft.com/office/drawing/2014/main" id="{0CFAE39C-2717-4C1C-81FC-1E03486C3BE2}"/>
            </a:ext>
          </a:extLst>
        </xdr:cNvPr>
        <xdr:cNvPicPr>
          <a:picLocks noChangeAspect="1"/>
        </xdr:cNvPicPr>
      </xdr:nvPicPr>
      <xdr:blipFill>
        <a:blip xmlns:r="http://schemas.openxmlformats.org/officeDocument/2006/relationships" r:embed="rId2"/>
        <a:srcRect/>
        <a:stretch>
          <a:fillRect/>
        </a:stretch>
      </xdr:blipFill>
      <xdr:spPr bwMode="auto">
        <a:xfrm>
          <a:off x="0" y="238125"/>
          <a:ext cx="266700" cy="212725"/>
        </a:xfrm>
        <a:prstGeom prst="rect">
          <a:avLst/>
        </a:prstGeom>
        <a:noFill/>
        <a:ln w="9525">
          <a:noFill/>
          <a:miter lim="800000"/>
          <a:headEnd/>
          <a:tailEnd/>
        </a:ln>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2" name="Image 1" descr="total-back.png">
          <a:hlinkClick xmlns:r="http://schemas.openxmlformats.org/officeDocument/2006/relationships" r:id="rId1"/>
          <a:extLst>
            <a:ext uri="{FF2B5EF4-FFF2-40B4-BE49-F238E27FC236}">
              <a16:creationId xmlns:a16="http://schemas.microsoft.com/office/drawing/2014/main" id="{C8C2C76A-1D5C-4F04-BD09-27F3F167C719}"/>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266700</xdr:colOff>
      <xdr:row>1</xdr:row>
      <xdr:rowOff>212725</xdr:rowOff>
    </xdr:to>
    <xdr:pic>
      <xdr:nvPicPr>
        <xdr:cNvPr id="3" name="Image 2" descr="total-back.png">
          <a:hlinkClick xmlns:r="http://schemas.openxmlformats.org/officeDocument/2006/relationships" r:id="rId1"/>
          <a:extLst>
            <a:ext uri="{FF2B5EF4-FFF2-40B4-BE49-F238E27FC236}">
              <a16:creationId xmlns:a16="http://schemas.microsoft.com/office/drawing/2014/main" id="{8F4AA65F-848D-41C9-BD81-88BABA1C942A}"/>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twoCellAnchor editAs="oneCell">
    <xdr:from>
      <xdr:col>0</xdr:col>
      <xdr:colOff>9525</xdr:colOff>
      <xdr:row>0</xdr:row>
      <xdr:rowOff>238125</xdr:rowOff>
    </xdr:from>
    <xdr:to>
      <xdr:col>0</xdr:col>
      <xdr:colOff>276225</xdr:colOff>
      <xdr:row>1</xdr:row>
      <xdr:rowOff>203200</xdr:rowOff>
    </xdr:to>
    <xdr:pic>
      <xdr:nvPicPr>
        <xdr:cNvPr id="4" name="Image 3" descr="total-back.png">
          <a:hlinkClick xmlns:r="http://schemas.openxmlformats.org/officeDocument/2006/relationships" r:id="rId3"/>
          <a:extLst>
            <a:ext uri="{FF2B5EF4-FFF2-40B4-BE49-F238E27FC236}">
              <a16:creationId xmlns:a16="http://schemas.microsoft.com/office/drawing/2014/main" id="{216DD962-1D23-4A20-A5BC-018FA99DD890}"/>
            </a:ext>
          </a:extLst>
        </xdr:cNvPr>
        <xdr:cNvPicPr>
          <a:picLocks noChangeAspect="1"/>
        </xdr:cNvPicPr>
      </xdr:nvPicPr>
      <xdr:blipFill>
        <a:blip xmlns:r="http://schemas.openxmlformats.org/officeDocument/2006/relationships" r:embed="rId2"/>
        <a:srcRect/>
        <a:stretch>
          <a:fillRect/>
        </a:stretch>
      </xdr:blipFill>
      <xdr:spPr bwMode="auto">
        <a:xfrm>
          <a:off x="9525" y="238125"/>
          <a:ext cx="266700" cy="212725"/>
        </a:xfrm>
        <a:prstGeom prst="rect">
          <a:avLst/>
        </a:prstGeom>
        <a:noFill/>
        <a:ln w="9525">
          <a:noFill/>
          <a:miter lim="800000"/>
          <a:headEnd/>
          <a:tailEnd/>
        </a:ln>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2" name="Image 1" descr="total-back.png">
          <a:hlinkClick xmlns:r="http://schemas.openxmlformats.org/officeDocument/2006/relationships" r:id="rId1"/>
          <a:extLst>
            <a:ext uri="{FF2B5EF4-FFF2-40B4-BE49-F238E27FC236}">
              <a16:creationId xmlns:a16="http://schemas.microsoft.com/office/drawing/2014/main" id="{AB30C8EE-2254-4EAB-9632-222C2B7130EC}"/>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266700</xdr:colOff>
      <xdr:row>1</xdr:row>
      <xdr:rowOff>212725</xdr:rowOff>
    </xdr:to>
    <xdr:pic>
      <xdr:nvPicPr>
        <xdr:cNvPr id="3" name="Image 2" descr="total-back.png">
          <a:hlinkClick xmlns:r="http://schemas.openxmlformats.org/officeDocument/2006/relationships" r:id="rId1"/>
          <a:extLst>
            <a:ext uri="{FF2B5EF4-FFF2-40B4-BE49-F238E27FC236}">
              <a16:creationId xmlns:a16="http://schemas.microsoft.com/office/drawing/2014/main" id="{1C45D09B-D8BA-4928-B529-A3B384F24ACE}"/>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twoCellAnchor editAs="oneCell">
    <xdr:from>
      <xdr:col>0</xdr:col>
      <xdr:colOff>0</xdr:colOff>
      <xdr:row>1</xdr:row>
      <xdr:rowOff>9525</xdr:rowOff>
    </xdr:from>
    <xdr:to>
      <xdr:col>0</xdr:col>
      <xdr:colOff>266700</xdr:colOff>
      <xdr:row>1</xdr:row>
      <xdr:rowOff>222250</xdr:rowOff>
    </xdr:to>
    <xdr:pic>
      <xdr:nvPicPr>
        <xdr:cNvPr id="4" name="Image 3" descr="total-back.png">
          <a:hlinkClick xmlns:r="http://schemas.openxmlformats.org/officeDocument/2006/relationships" r:id="rId3"/>
          <a:extLst>
            <a:ext uri="{FF2B5EF4-FFF2-40B4-BE49-F238E27FC236}">
              <a16:creationId xmlns:a16="http://schemas.microsoft.com/office/drawing/2014/main" id="{28131585-8B03-4D16-955C-37D8E186F27B}"/>
            </a:ext>
          </a:extLst>
        </xdr:cNvPr>
        <xdr:cNvPicPr>
          <a:picLocks noChangeAspect="1"/>
        </xdr:cNvPicPr>
      </xdr:nvPicPr>
      <xdr:blipFill>
        <a:blip xmlns:r="http://schemas.openxmlformats.org/officeDocument/2006/relationships" r:embed="rId2"/>
        <a:srcRect/>
        <a:stretch>
          <a:fillRect/>
        </a:stretch>
      </xdr:blipFill>
      <xdr:spPr bwMode="auto">
        <a:xfrm>
          <a:off x="0" y="257175"/>
          <a:ext cx="266700" cy="212725"/>
        </a:xfrm>
        <a:prstGeom prst="rect">
          <a:avLst/>
        </a:prstGeom>
        <a:noFill/>
        <a:ln w="9525">
          <a:noFill/>
          <a:miter lim="800000"/>
          <a:headEnd/>
          <a:tailEnd/>
        </a:ln>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2" name="Image 1" descr="total-back.png">
          <a:hlinkClick xmlns:r="http://schemas.openxmlformats.org/officeDocument/2006/relationships" r:id="rId1"/>
          <a:extLst>
            <a:ext uri="{FF2B5EF4-FFF2-40B4-BE49-F238E27FC236}">
              <a16:creationId xmlns:a16="http://schemas.microsoft.com/office/drawing/2014/main" id="{70392402-8B4A-497A-8416-151DDB80CD4C}"/>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266700</xdr:colOff>
      <xdr:row>1</xdr:row>
      <xdr:rowOff>212725</xdr:rowOff>
    </xdr:to>
    <xdr:pic>
      <xdr:nvPicPr>
        <xdr:cNvPr id="3" name="Image 2" descr="total-back.png">
          <a:hlinkClick xmlns:r="http://schemas.openxmlformats.org/officeDocument/2006/relationships" r:id="rId1"/>
          <a:extLst>
            <a:ext uri="{FF2B5EF4-FFF2-40B4-BE49-F238E27FC236}">
              <a16:creationId xmlns:a16="http://schemas.microsoft.com/office/drawing/2014/main" id="{359A5220-93A6-4F05-A1EB-A490B0F605E1}"/>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twoCellAnchor editAs="oneCell">
    <xdr:from>
      <xdr:col>0</xdr:col>
      <xdr:colOff>0</xdr:colOff>
      <xdr:row>1</xdr:row>
      <xdr:rowOff>8283</xdr:rowOff>
    </xdr:from>
    <xdr:to>
      <xdr:col>0</xdr:col>
      <xdr:colOff>266700</xdr:colOff>
      <xdr:row>1</xdr:row>
      <xdr:rowOff>221008</xdr:rowOff>
    </xdr:to>
    <xdr:pic>
      <xdr:nvPicPr>
        <xdr:cNvPr id="4" name="Image 3" descr="total-back.png">
          <a:hlinkClick xmlns:r="http://schemas.openxmlformats.org/officeDocument/2006/relationships" r:id="rId3"/>
          <a:extLst>
            <a:ext uri="{FF2B5EF4-FFF2-40B4-BE49-F238E27FC236}">
              <a16:creationId xmlns:a16="http://schemas.microsoft.com/office/drawing/2014/main" id="{CEAB37B1-3231-4D97-A92E-7235BF9D824F}"/>
            </a:ext>
          </a:extLst>
        </xdr:cNvPr>
        <xdr:cNvPicPr>
          <a:picLocks noChangeAspect="1"/>
        </xdr:cNvPicPr>
      </xdr:nvPicPr>
      <xdr:blipFill>
        <a:blip xmlns:r="http://schemas.openxmlformats.org/officeDocument/2006/relationships" r:embed="rId2"/>
        <a:srcRect/>
        <a:stretch>
          <a:fillRect/>
        </a:stretch>
      </xdr:blipFill>
      <xdr:spPr bwMode="auto">
        <a:xfrm>
          <a:off x="0" y="256761"/>
          <a:ext cx="266700" cy="212725"/>
        </a:xfrm>
        <a:prstGeom prst="rect">
          <a:avLst/>
        </a:prstGeom>
        <a:noFill/>
        <a:ln w="9525">
          <a:noFill/>
          <a:miter lim="800000"/>
          <a:headEnd/>
          <a:tailEnd/>
        </a:ln>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2" name="Image 1" descr="total-back.png">
          <a:hlinkClick xmlns:r="http://schemas.openxmlformats.org/officeDocument/2006/relationships" r:id="rId1"/>
          <a:extLst>
            <a:ext uri="{FF2B5EF4-FFF2-40B4-BE49-F238E27FC236}">
              <a16:creationId xmlns:a16="http://schemas.microsoft.com/office/drawing/2014/main" id="{F1F96A92-078A-4180-B75D-F6BFA7BBAC00}"/>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266700</xdr:colOff>
      <xdr:row>1</xdr:row>
      <xdr:rowOff>212725</xdr:rowOff>
    </xdr:to>
    <xdr:pic>
      <xdr:nvPicPr>
        <xdr:cNvPr id="3" name="Image 2" descr="total-back.png">
          <a:hlinkClick xmlns:r="http://schemas.openxmlformats.org/officeDocument/2006/relationships" r:id="rId1"/>
          <a:extLst>
            <a:ext uri="{FF2B5EF4-FFF2-40B4-BE49-F238E27FC236}">
              <a16:creationId xmlns:a16="http://schemas.microsoft.com/office/drawing/2014/main" id="{D64224CC-06FB-4E06-8327-311A00A68DD3}"/>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twoCellAnchor editAs="oneCell">
    <xdr:from>
      <xdr:col>0</xdr:col>
      <xdr:colOff>0</xdr:colOff>
      <xdr:row>1</xdr:row>
      <xdr:rowOff>9525</xdr:rowOff>
    </xdr:from>
    <xdr:to>
      <xdr:col>0</xdr:col>
      <xdr:colOff>266700</xdr:colOff>
      <xdr:row>1</xdr:row>
      <xdr:rowOff>222250</xdr:rowOff>
    </xdr:to>
    <xdr:pic>
      <xdr:nvPicPr>
        <xdr:cNvPr id="4" name="Image 3" descr="total-back.png">
          <a:hlinkClick xmlns:r="http://schemas.openxmlformats.org/officeDocument/2006/relationships" r:id="rId3"/>
          <a:extLst>
            <a:ext uri="{FF2B5EF4-FFF2-40B4-BE49-F238E27FC236}">
              <a16:creationId xmlns:a16="http://schemas.microsoft.com/office/drawing/2014/main" id="{7EEBB31D-C33F-4B7A-8BB1-E737214251DA}"/>
            </a:ext>
          </a:extLst>
        </xdr:cNvPr>
        <xdr:cNvPicPr>
          <a:picLocks noChangeAspect="1"/>
        </xdr:cNvPicPr>
      </xdr:nvPicPr>
      <xdr:blipFill>
        <a:blip xmlns:r="http://schemas.openxmlformats.org/officeDocument/2006/relationships" r:embed="rId2"/>
        <a:srcRect/>
        <a:stretch>
          <a:fillRect/>
        </a:stretch>
      </xdr:blipFill>
      <xdr:spPr bwMode="auto">
        <a:xfrm>
          <a:off x="0" y="257175"/>
          <a:ext cx="266700" cy="212725"/>
        </a:xfrm>
        <a:prstGeom prst="rect">
          <a:avLst/>
        </a:prstGeom>
        <a:noFill/>
        <a:ln w="9525">
          <a:noFill/>
          <a:miter lim="800000"/>
          <a:headEnd/>
          <a:tailEnd/>
        </a:ln>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2" name="Image 1" descr="total-back.png">
          <a:hlinkClick xmlns:r="http://schemas.openxmlformats.org/officeDocument/2006/relationships" r:id="rId1"/>
          <a:extLst>
            <a:ext uri="{FF2B5EF4-FFF2-40B4-BE49-F238E27FC236}">
              <a16:creationId xmlns:a16="http://schemas.microsoft.com/office/drawing/2014/main" id="{373E6D11-8BF0-44EB-B40E-0A4E39FF66E6}"/>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266700</xdr:colOff>
      <xdr:row>1</xdr:row>
      <xdr:rowOff>212725</xdr:rowOff>
    </xdr:to>
    <xdr:pic>
      <xdr:nvPicPr>
        <xdr:cNvPr id="3" name="Image 2" descr="total-back.png">
          <a:hlinkClick xmlns:r="http://schemas.openxmlformats.org/officeDocument/2006/relationships" r:id="rId1"/>
          <a:extLst>
            <a:ext uri="{FF2B5EF4-FFF2-40B4-BE49-F238E27FC236}">
              <a16:creationId xmlns:a16="http://schemas.microsoft.com/office/drawing/2014/main" id="{EE5F919B-9291-475E-A398-EFF754920C48}"/>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266700</xdr:colOff>
      <xdr:row>1</xdr:row>
      <xdr:rowOff>212725</xdr:rowOff>
    </xdr:to>
    <xdr:pic>
      <xdr:nvPicPr>
        <xdr:cNvPr id="4" name="Image 3" descr="total-back.png">
          <a:hlinkClick xmlns:r="http://schemas.openxmlformats.org/officeDocument/2006/relationships" r:id="rId3"/>
          <a:extLst>
            <a:ext uri="{FF2B5EF4-FFF2-40B4-BE49-F238E27FC236}">
              <a16:creationId xmlns:a16="http://schemas.microsoft.com/office/drawing/2014/main" id="{C30B4960-7EB8-40FF-BF6E-2525EC2567DF}"/>
            </a:ext>
          </a:extLst>
        </xdr:cNvPr>
        <xdr:cNvPicPr>
          <a:picLocks noChangeAspect="1"/>
        </xdr:cNvPicPr>
      </xdr:nvPicPr>
      <xdr:blipFill>
        <a:blip xmlns:r="http://schemas.openxmlformats.org/officeDocument/2006/relationships" r:embed="rId2"/>
        <a:srcRect/>
        <a:stretch>
          <a:fillRect/>
        </a:stretch>
      </xdr:blipFill>
      <xdr:spPr bwMode="auto">
        <a:xfrm>
          <a:off x="0" y="248478"/>
          <a:ext cx="266700" cy="212725"/>
        </a:xfrm>
        <a:prstGeom prst="rect">
          <a:avLst/>
        </a:prstGeom>
        <a:noFill/>
        <a:ln w="9525">
          <a:noFill/>
          <a:miter lim="800000"/>
          <a:headEnd/>
          <a:tailEnd/>
        </a:ln>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2" name="Image 1" descr="total-back.png">
          <a:hlinkClick xmlns:r="http://schemas.openxmlformats.org/officeDocument/2006/relationships" r:id="rId1"/>
          <a:extLst>
            <a:ext uri="{FF2B5EF4-FFF2-40B4-BE49-F238E27FC236}">
              <a16:creationId xmlns:a16="http://schemas.microsoft.com/office/drawing/2014/main" id="{889F925B-9494-4D3D-A4E0-A8617337B5A0}"/>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266700</xdr:colOff>
      <xdr:row>1</xdr:row>
      <xdr:rowOff>212725</xdr:rowOff>
    </xdr:to>
    <xdr:pic>
      <xdr:nvPicPr>
        <xdr:cNvPr id="3" name="Image 2" descr="total-back.png">
          <a:hlinkClick xmlns:r="http://schemas.openxmlformats.org/officeDocument/2006/relationships" r:id="rId1"/>
          <a:extLst>
            <a:ext uri="{FF2B5EF4-FFF2-40B4-BE49-F238E27FC236}">
              <a16:creationId xmlns:a16="http://schemas.microsoft.com/office/drawing/2014/main" id="{3687CB19-E8FC-4085-9672-1245F2AA1834}"/>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266700</xdr:colOff>
      <xdr:row>1</xdr:row>
      <xdr:rowOff>212725</xdr:rowOff>
    </xdr:to>
    <xdr:pic>
      <xdr:nvPicPr>
        <xdr:cNvPr id="4" name="Image 3" descr="total-back.png">
          <a:hlinkClick xmlns:r="http://schemas.openxmlformats.org/officeDocument/2006/relationships" r:id="rId3"/>
          <a:extLst>
            <a:ext uri="{FF2B5EF4-FFF2-40B4-BE49-F238E27FC236}">
              <a16:creationId xmlns:a16="http://schemas.microsoft.com/office/drawing/2014/main" id="{4788911B-5909-4F18-9AD7-C79B241C14BA}"/>
            </a:ext>
          </a:extLst>
        </xdr:cNvPr>
        <xdr:cNvPicPr>
          <a:picLocks noChangeAspect="1"/>
        </xdr:cNvPicPr>
      </xdr:nvPicPr>
      <xdr:blipFill>
        <a:blip xmlns:r="http://schemas.openxmlformats.org/officeDocument/2006/relationships" r:embed="rId2"/>
        <a:srcRect/>
        <a:stretch>
          <a:fillRect/>
        </a:stretch>
      </xdr:blipFill>
      <xdr:spPr bwMode="auto">
        <a:xfrm>
          <a:off x="0" y="248478"/>
          <a:ext cx="266700" cy="212725"/>
        </a:xfrm>
        <a:prstGeom prst="rect">
          <a:avLst/>
        </a:prstGeom>
        <a:noFill/>
        <a:ln w="9525">
          <a:noFill/>
          <a:miter lim="800000"/>
          <a:headEnd/>
          <a:tailEnd/>
        </a:ln>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2</xdr:row>
      <xdr:rowOff>12700</xdr:rowOff>
    </xdr:to>
    <xdr:pic>
      <xdr:nvPicPr>
        <xdr:cNvPr id="2" name="Image 1" descr="total-back.png">
          <a:hlinkClick xmlns:r="http://schemas.openxmlformats.org/officeDocument/2006/relationships" r:id="rId1"/>
          <a:extLst>
            <a:ext uri="{FF2B5EF4-FFF2-40B4-BE49-F238E27FC236}">
              <a16:creationId xmlns:a16="http://schemas.microsoft.com/office/drawing/2014/main" id="{145D4500-038C-4169-A162-1437AB640FD3}"/>
            </a:ext>
          </a:extLst>
        </xdr:cNvPr>
        <xdr:cNvPicPr>
          <a:picLocks noChangeAspect="1"/>
        </xdr:cNvPicPr>
      </xdr:nvPicPr>
      <xdr:blipFill>
        <a:blip xmlns:r="http://schemas.openxmlformats.org/officeDocument/2006/relationships" r:embed="rId2"/>
        <a:srcRect/>
        <a:stretch>
          <a:fillRect/>
        </a:stretch>
      </xdr:blipFill>
      <xdr:spPr bwMode="auto">
        <a:xfrm>
          <a:off x="0" y="200025"/>
          <a:ext cx="266700" cy="212725"/>
        </a:xfrm>
        <a:prstGeom prst="rect">
          <a:avLst/>
        </a:prstGeom>
        <a:noFill/>
        <a:ln w="9525">
          <a:noFill/>
          <a:miter lim="800000"/>
          <a:headEnd/>
          <a:tailEnd/>
        </a:ln>
      </xdr:spPr>
    </xdr:pic>
    <xdr:clientData/>
  </xdr:twoCellAnchor>
  <xdr:twoCellAnchor editAs="oneCell">
    <xdr:from>
      <xdr:col>0</xdr:col>
      <xdr:colOff>13048</xdr:colOff>
      <xdr:row>0</xdr:row>
      <xdr:rowOff>182672</xdr:rowOff>
    </xdr:from>
    <xdr:to>
      <xdr:col>0</xdr:col>
      <xdr:colOff>279748</xdr:colOff>
      <xdr:row>2</xdr:row>
      <xdr:rowOff>3959</xdr:rowOff>
    </xdr:to>
    <xdr:pic>
      <xdr:nvPicPr>
        <xdr:cNvPr id="3" name="Image 2" descr="total-back.png">
          <a:hlinkClick xmlns:r="http://schemas.openxmlformats.org/officeDocument/2006/relationships" r:id="rId3"/>
          <a:extLst>
            <a:ext uri="{FF2B5EF4-FFF2-40B4-BE49-F238E27FC236}">
              <a16:creationId xmlns:a16="http://schemas.microsoft.com/office/drawing/2014/main" id="{C59F0D22-5A02-4ED1-9ED3-7CE27CA6D7F7}"/>
            </a:ext>
          </a:extLst>
        </xdr:cNvPr>
        <xdr:cNvPicPr>
          <a:picLocks noChangeAspect="1"/>
        </xdr:cNvPicPr>
      </xdr:nvPicPr>
      <xdr:blipFill>
        <a:blip xmlns:r="http://schemas.openxmlformats.org/officeDocument/2006/relationships" r:embed="rId2"/>
        <a:srcRect/>
        <a:stretch>
          <a:fillRect/>
        </a:stretch>
      </xdr:blipFill>
      <xdr:spPr bwMode="auto">
        <a:xfrm>
          <a:off x="13048" y="182672"/>
          <a:ext cx="266700" cy="212725"/>
        </a:xfrm>
        <a:prstGeom prst="rect">
          <a:avLst/>
        </a:prstGeom>
        <a:noFill/>
        <a:ln w="9525">
          <a:noFill/>
          <a:miter lim="800000"/>
          <a:headEnd/>
          <a:tailEnd/>
        </a:ln>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2" name="Image 1" descr="total-back.png">
          <a:hlinkClick xmlns:r="http://schemas.openxmlformats.org/officeDocument/2006/relationships" r:id="rId1"/>
          <a:extLst>
            <a:ext uri="{FF2B5EF4-FFF2-40B4-BE49-F238E27FC236}">
              <a16:creationId xmlns:a16="http://schemas.microsoft.com/office/drawing/2014/main" id="{DEB554D3-4375-4D2F-914B-C35A2A78EDBB}"/>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266700</xdr:colOff>
      <xdr:row>1</xdr:row>
      <xdr:rowOff>212725</xdr:rowOff>
    </xdr:to>
    <xdr:pic>
      <xdr:nvPicPr>
        <xdr:cNvPr id="3" name="Image 2" descr="total-back.png">
          <a:hlinkClick xmlns:r="http://schemas.openxmlformats.org/officeDocument/2006/relationships" r:id="rId1"/>
          <a:extLst>
            <a:ext uri="{FF2B5EF4-FFF2-40B4-BE49-F238E27FC236}">
              <a16:creationId xmlns:a16="http://schemas.microsoft.com/office/drawing/2014/main" id="{FB31A6C8-41CB-42C0-BCD9-3D04C23FD755}"/>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266700</xdr:colOff>
      <xdr:row>1</xdr:row>
      <xdr:rowOff>212725</xdr:rowOff>
    </xdr:to>
    <xdr:pic>
      <xdr:nvPicPr>
        <xdr:cNvPr id="4" name="Image 3" descr="total-back.png">
          <a:hlinkClick xmlns:r="http://schemas.openxmlformats.org/officeDocument/2006/relationships" r:id="rId3"/>
          <a:extLst>
            <a:ext uri="{FF2B5EF4-FFF2-40B4-BE49-F238E27FC236}">
              <a16:creationId xmlns:a16="http://schemas.microsoft.com/office/drawing/2014/main" id="{A38C990D-42C5-4423-8668-6AACD874F6AB}"/>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wsDr>
</file>

<file path=xl/drawings/drawing69.xml><?xml version="1.0" encoding="utf-8"?>
<xdr:wsDr xmlns:xdr="http://schemas.openxmlformats.org/drawingml/2006/spreadsheetDrawing" xmlns:a="http://schemas.openxmlformats.org/drawingml/2006/main">
  <xdr:oneCellAnchor>
    <xdr:from>
      <xdr:col>0</xdr:col>
      <xdr:colOff>0</xdr:colOff>
      <xdr:row>1</xdr:row>
      <xdr:rowOff>0</xdr:rowOff>
    </xdr:from>
    <xdr:ext cx="266700" cy="212725"/>
    <xdr:pic>
      <xdr:nvPicPr>
        <xdr:cNvPr id="2" name="Image 1" descr="total-back.png">
          <a:hlinkClick xmlns:r="http://schemas.openxmlformats.org/officeDocument/2006/relationships" r:id="rId1"/>
          <a:extLst>
            <a:ext uri="{FF2B5EF4-FFF2-40B4-BE49-F238E27FC236}">
              <a16:creationId xmlns:a16="http://schemas.microsoft.com/office/drawing/2014/main" id="{5CE8C5CE-F661-475C-ADDD-3735C4D66D47}"/>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oneCellAnchor>
  <xdr:twoCellAnchor editAs="oneCell">
    <xdr:from>
      <xdr:col>0</xdr:col>
      <xdr:colOff>0</xdr:colOff>
      <xdr:row>1</xdr:row>
      <xdr:rowOff>0</xdr:rowOff>
    </xdr:from>
    <xdr:to>
      <xdr:col>0</xdr:col>
      <xdr:colOff>266700</xdr:colOff>
      <xdr:row>1</xdr:row>
      <xdr:rowOff>212725</xdr:rowOff>
    </xdr:to>
    <xdr:pic>
      <xdr:nvPicPr>
        <xdr:cNvPr id="3" name="Image 2" descr="total-back.png">
          <a:hlinkClick xmlns:r="http://schemas.openxmlformats.org/officeDocument/2006/relationships" r:id="rId1"/>
          <a:extLst>
            <a:ext uri="{FF2B5EF4-FFF2-40B4-BE49-F238E27FC236}">
              <a16:creationId xmlns:a16="http://schemas.microsoft.com/office/drawing/2014/main" id="{3030E57D-B5D5-46D8-A8EB-661246BC61C2}"/>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266700</xdr:colOff>
      <xdr:row>1</xdr:row>
      <xdr:rowOff>212725</xdr:rowOff>
    </xdr:to>
    <xdr:pic>
      <xdr:nvPicPr>
        <xdr:cNvPr id="4" name="Image 3" descr="total-back.png">
          <a:hlinkClick xmlns:r="http://schemas.openxmlformats.org/officeDocument/2006/relationships" r:id="rId1"/>
          <a:extLst>
            <a:ext uri="{FF2B5EF4-FFF2-40B4-BE49-F238E27FC236}">
              <a16:creationId xmlns:a16="http://schemas.microsoft.com/office/drawing/2014/main" id="{3BDEFA70-3799-475F-998D-3FFB29CED67C}"/>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266700</xdr:colOff>
      <xdr:row>1</xdr:row>
      <xdr:rowOff>212725</xdr:rowOff>
    </xdr:to>
    <xdr:pic>
      <xdr:nvPicPr>
        <xdr:cNvPr id="5" name="Image 4" descr="total-back.png">
          <a:hlinkClick xmlns:r="http://schemas.openxmlformats.org/officeDocument/2006/relationships" r:id="rId3"/>
          <a:extLst>
            <a:ext uri="{FF2B5EF4-FFF2-40B4-BE49-F238E27FC236}">
              <a16:creationId xmlns:a16="http://schemas.microsoft.com/office/drawing/2014/main" id="{36ED5A66-705A-4A35-B52D-F8F99BBD9822}"/>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133350</xdr:colOff>
      <xdr:row>1</xdr:row>
      <xdr:rowOff>28575</xdr:rowOff>
    </xdr:from>
    <xdr:to>
      <xdr:col>0</xdr:col>
      <xdr:colOff>400050</xdr:colOff>
      <xdr:row>1</xdr:row>
      <xdr:rowOff>241300</xdr:rowOff>
    </xdr:to>
    <xdr:pic>
      <xdr:nvPicPr>
        <xdr:cNvPr id="3" name="Image 2" descr="total-back.png">
          <a:hlinkClick xmlns:r="http://schemas.openxmlformats.org/officeDocument/2006/relationships" r:id="rId1"/>
          <a:extLst>
            <a:ext uri="{FF2B5EF4-FFF2-40B4-BE49-F238E27FC236}">
              <a16:creationId xmlns:a16="http://schemas.microsoft.com/office/drawing/2014/main" id="{CE9B75AC-C552-4566-A848-6F3AC733D981}"/>
            </a:ext>
          </a:extLst>
        </xdr:cNvPr>
        <xdr:cNvPicPr>
          <a:picLocks noChangeAspect="1"/>
        </xdr:cNvPicPr>
      </xdr:nvPicPr>
      <xdr:blipFill>
        <a:blip xmlns:r="http://schemas.openxmlformats.org/officeDocument/2006/relationships" r:embed="rId2"/>
        <a:srcRect/>
        <a:stretch>
          <a:fillRect/>
        </a:stretch>
      </xdr:blipFill>
      <xdr:spPr bwMode="auto">
        <a:xfrm>
          <a:off x="133350" y="276225"/>
          <a:ext cx="266700" cy="212725"/>
        </a:xfrm>
        <a:prstGeom prst="rect">
          <a:avLst/>
        </a:prstGeom>
        <a:noFill/>
        <a:ln w="9525">
          <a:noFill/>
          <a:miter lim="800000"/>
          <a:headEnd/>
          <a:tailEnd/>
        </a:ln>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5" name="Image 4" descr="total-back.png">
          <a:hlinkClick xmlns:r="http://schemas.openxmlformats.org/officeDocument/2006/relationships" r:id="rId1"/>
          <a:extLst>
            <a:ext uri="{FF2B5EF4-FFF2-40B4-BE49-F238E27FC236}">
              <a16:creationId xmlns:a16="http://schemas.microsoft.com/office/drawing/2014/main" id="{EE6877AD-3758-4F84-9B5C-0AB9C3E81266}"/>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85164</xdr:colOff>
      <xdr:row>1</xdr:row>
      <xdr:rowOff>29136</xdr:rowOff>
    </xdr:from>
    <xdr:to>
      <xdr:col>0</xdr:col>
      <xdr:colOff>351864</xdr:colOff>
      <xdr:row>1</xdr:row>
      <xdr:rowOff>241861</xdr:rowOff>
    </xdr:to>
    <xdr:pic>
      <xdr:nvPicPr>
        <xdr:cNvPr id="6" name="Image 5" descr="total-back.png">
          <a:hlinkClick xmlns:r="http://schemas.openxmlformats.org/officeDocument/2006/relationships" r:id="rId1"/>
          <a:extLst>
            <a:ext uri="{FF2B5EF4-FFF2-40B4-BE49-F238E27FC236}">
              <a16:creationId xmlns:a16="http://schemas.microsoft.com/office/drawing/2014/main" id="{8395037C-B8EE-433E-84A1-07CBB117F6E2}"/>
            </a:ext>
          </a:extLst>
        </xdr:cNvPr>
        <xdr:cNvPicPr>
          <a:picLocks noChangeAspect="1"/>
        </xdr:cNvPicPr>
      </xdr:nvPicPr>
      <xdr:blipFill>
        <a:blip xmlns:r="http://schemas.openxmlformats.org/officeDocument/2006/relationships" r:embed="rId2"/>
        <a:srcRect/>
        <a:stretch>
          <a:fillRect/>
        </a:stretch>
      </xdr:blipFill>
      <xdr:spPr bwMode="auto">
        <a:xfrm>
          <a:off x="85164" y="275665"/>
          <a:ext cx="266700" cy="212725"/>
        </a:xfrm>
        <a:prstGeom prst="rect">
          <a:avLst/>
        </a:prstGeom>
        <a:noFill/>
        <a:ln w="9525">
          <a:noFill/>
          <a:miter lim="800000"/>
          <a:headEnd/>
          <a:tailEnd/>
        </a:ln>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5" name="Image 4" descr="total-back.png">
          <a:hlinkClick xmlns:r="http://schemas.openxmlformats.org/officeDocument/2006/relationships" r:id="rId1"/>
          <a:extLst>
            <a:ext uri="{FF2B5EF4-FFF2-40B4-BE49-F238E27FC236}">
              <a16:creationId xmlns:a16="http://schemas.microsoft.com/office/drawing/2014/main" id="{451F66CC-B5AD-4CBA-B803-ED35FB60D734}"/>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5" name="Image 4" descr="total-back.png">
          <a:hlinkClick xmlns:r="http://schemas.openxmlformats.org/officeDocument/2006/relationships" r:id="rId1"/>
          <a:extLst>
            <a:ext uri="{FF2B5EF4-FFF2-40B4-BE49-F238E27FC236}">
              <a16:creationId xmlns:a16="http://schemas.microsoft.com/office/drawing/2014/main" id="{AD8138CA-B8BC-4EB7-8530-970740895433}"/>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6" name="Image 5" descr="total-back.png">
          <a:hlinkClick xmlns:r="http://schemas.openxmlformats.org/officeDocument/2006/relationships" r:id="rId1"/>
          <a:extLst>
            <a:ext uri="{FF2B5EF4-FFF2-40B4-BE49-F238E27FC236}">
              <a16:creationId xmlns:a16="http://schemas.microsoft.com/office/drawing/2014/main" id="{F45DA16F-8669-4732-8C79-8939FE0FFE75}"/>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4" name="Image 3" descr="total-back.png">
          <a:hlinkClick xmlns:r="http://schemas.openxmlformats.org/officeDocument/2006/relationships" r:id="rId1"/>
          <a:extLst>
            <a:ext uri="{FF2B5EF4-FFF2-40B4-BE49-F238E27FC236}">
              <a16:creationId xmlns:a16="http://schemas.microsoft.com/office/drawing/2014/main" id="{5B104B0D-2E10-4E13-85F7-38B5885B72AA}"/>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5" name="Image 4" descr="total-back.png">
          <a:hlinkClick xmlns:r="http://schemas.openxmlformats.org/officeDocument/2006/relationships" r:id="rId1"/>
          <a:extLst>
            <a:ext uri="{FF2B5EF4-FFF2-40B4-BE49-F238E27FC236}">
              <a16:creationId xmlns:a16="http://schemas.microsoft.com/office/drawing/2014/main" id="{E4B0C550-1BDF-4CE3-BC44-974AAF810357}"/>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5" name="Image 4" descr="total-back.png">
          <a:hlinkClick xmlns:r="http://schemas.openxmlformats.org/officeDocument/2006/relationships" r:id="rId1"/>
          <a:extLst>
            <a:ext uri="{FF2B5EF4-FFF2-40B4-BE49-F238E27FC236}">
              <a16:creationId xmlns:a16="http://schemas.microsoft.com/office/drawing/2014/main" id="{8E0EC660-1DC7-4961-88E3-3A1B46F11B9F}"/>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3" name="Image 2" descr="total-back.png">
          <a:hlinkClick xmlns:r="http://schemas.openxmlformats.org/officeDocument/2006/relationships" r:id="rId1"/>
          <a:extLst>
            <a:ext uri="{FF2B5EF4-FFF2-40B4-BE49-F238E27FC236}">
              <a16:creationId xmlns:a16="http://schemas.microsoft.com/office/drawing/2014/main" id="{5D07D5C7-6B56-4964-9723-666A2CCDF0AC}"/>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4" name="Image 3" descr="total-back.png">
          <a:hlinkClick xmlns:r="http://schemas.openxmlformats.org/officeDocument/2006/relationships" r:id="rId1"/>
          <a:extLst>
            <a:ext uri="{FF2B5EF4-FFF2-40B4-BE49-F238E27FC236}">
              <a16:creationId xmlns:a16="http://schemas.microsoft.com/office/drawing/2014/main" id="{ABD16595-D9D6-4E6B-91F8-DC95FC41C694}"/>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95250</xdr:colOff>
      <xdr:row>1</xdr:row>
      <xdr:rowOff>47625</xdr:rowOff>
    </xdr:from>
    <xdr:to>
      <xdr:col>0</xdr:col>
      <xdr:colOff>361950</xdr:colOff>
      <xdr:row>2</xdr:row>
      <xdr:rowOff>12700</xdr:rowOff>
    </xdr:to>
    <xdr:pic>
      <xdr:nvPicPr>
        <xdr:cNvPr id="3" name="Image 2" descr="total-back.png">
          <a:hlinkClick xmlns:r="http://schemas.openxmlformats.org/officeDocument/2006/relationships" r:id="rId1"/>
          <a:extLst>
            <a:ext uri="{FF2B5EF4-FFF2-40B4-BE49-F238E27FC236}">
              <a16:creationId xmlns:a16="http://schemas.microsoft.com/office/drawing/2014/main" id="{4C7617C4-FFF7-4CBB-BB5A-3935C00CC3C6}"/>
            </a:ext>
          </a:extLst>
        </xdr:cNvPr>
        <xdr:cNvPicPr>
          <a:picLocks noChangeAspect="1"/>
        </xdr:cNvPicPr>
      </xdr:nvPicPr>
      <xdr:blipFill>
        <a:blip xmlns:r="http://schemas.openxmlformats.org/officeDocument/2006/relationships" r:embed="rId2"/>
        <a:srcRect/>
        <a:stretch>
          <a:fillRect/>
        </a:stretch>
      </xdr:blipFill>
      <xdr:spPr bwMode="auto">
        <a:xfrm>
          <a:off x="95250" y="295275"/>
          <a:ext cx="266700" cy="212725"/>
        </a:xfrm>
        <a:prstGeom prst="rect">
          <a:avLst/>
        </a:prstGeom>
        <a:noFill/>
        <a:ln w="9525">
          <a:noFill/>
          <a:miter lim="800000"/>
          <a:headEnd/>
          <a:tailEnd/>
        </a:ln>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4" name="Image 3" descr="total-back.png">
          <a:hlinkClick xmlns:r="http://schemas.openxmlformats.org/officeDocument/2006/relationships" r:id="rId1"/>
          <a:extLst>
            <a:ext uri="{FF2B5EF4-FFF2-40B4-BE49-F238E27FC236}">
              <a16:creationId xmlns:a16="http://schemas.microsoft.com/office/drawing/2014/main" id="{2408A119-B0C1-4279-8F52-CFD6E7685B97}"/>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266700</xdr:colOff>
      <xdr:row>1</xdr:row>
      <xdr:rowOff>212725</xdr:rowOff>
    </xdr:to>
    <xdr:pic>
      <xdr:nvPicPr>
        <xdr:cNvPr id="4" name="Image 3" descr="total-back.png">
          <a:hlinkClick xmlns:r="http://schemas.openxmlformats.org/officeDocument/2006/relationships" r:id="rId1"/>
          <a:extLst>
            <a:ext uri="{FF2B5EF4-FFF2-40B4-BE49-F238E27FC236}">
              <a16:creationId xmlns:a16="http://schemas.microsoft.com/office/drawing/2014/main" id="{1D53CADD-6C3B-447C-8870-4E6EE73276E2}"/>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wsDr>
</file>

<file path=xl/drawings/drawing82.xml><?xml version="1.0" encoding="utf-8"?>
<xdr:wsDr xmlns:xdr="http://schemas.openxmlformats.org/drawingml/2006/spreadsheetDrawing" xmlns:a="http://schemas.openxmlformats.org/drawingml/2006/main">
  <xdr:oneCellAnchor>
    <xdr:from>
      <xdr:col>0</xdr:col>
      <xdr:colOff>0</xdr:colOff>
      <xdr:row>1</xdr:row>
      <xdr:rowOff>0</xdr:rowOff>
    </xdr:from>
    <xdr:ext cx="266700" cy="212725"/>
    <xdr:pic>
      <xdr:nvPicPr>
        <xdr:cNvPr id="2" name="Image 1" descr="total-back.png">
          <a:hlinkClick xmlns:r="http://schemas.openxmlformats.org/officeDocument/2006/relationships" r:id="rId1"/>
          <a:extLst>
            <a:ext uri="{FF2B5EF4-FFF2-40B4-BE49-F238E27FC236}">
              <a16:creationId xmlns:a16="http://schemas.microsoft.com/office/drawing/2014/main" id="{DE16DB6A-ED2B-41AB-9619-F6BD16964EC6}"/>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oneCellAnchor>
  <xdr:twoCellAnchor editAs="oneCell">
    <xdr:from>
      <xdr:col>0</xdr:col>
      <xdr:colOff>0</xdr:colOff>
      <xdr:row>1</xdr:row>
      <xdr:rowOff>0</xdr:rowOff>
    </xdr:from>
    <xdr:to>
      <xdr:col>0</xdr:col>
      <xdr:colOff>266700</xdr:colOff>
      <xdr:row>1</xdr:row>
      <xdr:rowOff>215900</xdr:rowOff>
    </xdr:to>
    <xdr:pic>
      <xdr:nvPicPr>
        <xdr:cNvPr id="3" name="Image 2" descr="total-back.png">
          <a:hlinkClick xmlns:r="http://schemas.openxmlformats.org/officeDocument/2006/relationships" r:id="rId1"/>
          <a:extLst>
            <a:ext uri="{FF2B5EF4-FFF2-40B4-BE49-F238E27FC236}">
              <a16:creationId xmlns:a16="http://schemas.microsoft.com/office/drawing/2014/main" id="{BE8C0079-CE12-46C6-AAC9-6469232B1AD7}"/>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5900"/>
        </a:xfrm>
        <a:prstGeom prst="rect">
          <a:avLst/>
        </a:prstGeom>
        <a:noFill/>
        <a:ln w="9525">
          <a:noFill/>
          <a:miter lim="800000"/>
          <a:headEnd/>
          <a:tailEnd/>
        </a:ln>
      </xdr:spPr>
    </xdr:pic>
    <xdr:clientData/>
  </xdr:twoCellAnchor>
</xdr:wsDr>
</file>

<file path=xl/drawings/drawing83.xml><?xml version="1.0" encoding="utf-8"?>
<xdr:wsDr xmlns:xdr="http://schemas.openxmlformats.org/drawingml/2006/spreadsheetDrawing" xmlns:a="http://schemas.openxmlformats.org/drawingml/2006/main">
  <xdr:oneCellAnchor>
    <xdr:from>
      <xdr:col>0</xdr:col>
      <xdr:colOff>0</xdr:colOff>
      <xdr:row>1</xdr:row>
      <xdr:rowOff>0</xdr:rowOff>
    </xdr:from>
    <xdr:ext cx="266700" cy="212725"/>
    <xdr:pic>
      <xdr:nvPicPr>
        <xdr:cNvPr id="2" name="Image 1" descr="total-back.png">
          <a:hlinkClick xmlns:r="http://schemas.openxmlformats.org/officeDocument/2006/relationships" r:id="rId1"/>
          <a:extLst>
            <a:ext uri="{FF2B5EF4-FFF2-40B4-BE49-F238E27FC236}">
              <a16:creationId xmlns:a16="http://schemas.microsoft.com/office/drawing/2014/main" id="{868C0D77-09F9-477A-A6FA-93E0375F4AAB}"/>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oneCellAnchor>
  <xdr:twoCellAnchor editAs="oneCell">
    <xdr:from>
      <xdr:col>0</xdr:col>
      <xdr:colOff>0</xdr:colOff>
      <xdr:row>1</xdr:row>
      <xdr:rowOff>0</xdr:rowOff>
    </xdr:from>
    <xdr:to>
      <xdr:col>0</xdr:col>
      <xdr:colOff>266700</xdr:colOff>
      <xdr:row>1</xdr:row>
      <xdr:rowOff>212725</xdr:rowOff>
    </xdr:to>
    <xdr:pic>
      <xdr:nvPicPr>
        <xdr:cNvPr id="3" name="Image 2" descr="total-back.png">
          <a:hlinkClick xmlns:r="http://schemas.openxmlformats.org/officeDocument/2006/relationships" r:id="rId1"/>
          <a:extLst>
            <a:ext uri="{FF2B5EF4-FFF2-40B4-BE49-F238E27FC236}">
              <a16:creationId xmlns:a16="http://schemas.microsoft.com/office/drawing/2014/main" id="{2826CF56-B420-4262-BA2B-18F549179D63}"/>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wsDr>
</file>

<file path=xl/drawings/drawing84.xml><?xml version="1.0" encoding="utf-8"?>
<xdr:wsDr xmlns:xdr="http://schemas.openxmlformats.org/drawingml/2006/spreadsheetDrawing" xmlns:a="http://schemas.openxmlformats.org/drawingml/2006/main">
  <xdr:oneCellAnchor>
    <xdr:from>
      <xdr:col>0</xdr:col>
      <xdr:colOff>0</xdr:colOff>
      <xdr:row>1</xdr:row>
      <xdr:rowOff>0</xdr:rowOff>
    </xdr:from>
    <xdr:ext cx="266700" cy="212725"/>
    <xdr:pic>
      <xdr:nvPicPr>
        <xdr:cNvPr id="2" name="Image 1" descr="total-back.png">
          <a:hlinkClick xmlns:r="http://schemas.openxmlformats.org/officeDocument/2006/relationships" r:id="rId1"/>
          <a:extLst>
            <a:ext uri="{FF2B5EF4-FFF2-40B4-BE49-F238E27FC236}">
              <a16:creationId xmlns:a16="http://schemas.microsoft.com/office/drawing/2014/main" id="{68C208D4-972A-48F7-84CC-B7C4EE603058}"/>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oneCellAnchor>
  <xdr:twoCellAnchor editAs="oneCell">
    <xdr:from>
      <xdr:col>0</xdr:col>
      <xdr:colOff>0</xdr:colOff>
      <xdr:row>1</xdr:row>
      <xdr:rowOff>0</xdr:rowOff>
    </xdr:from>
    <xdr:to>
      <xdr:col>0</xdr:col>
      <xdr:colOff>266700</xdr:colOff>
      <xdr:row>1</xdr:row>
      <xdr:rowOff>215900</xdr:rowOff>
    </xdr:to>
    <xdr:pic>
      <xdr:nvPicPr>
        <xdr:cNvPr id="3" name="Image 2" descr="total-back.png">
          <a:hlinkClick xmlns:r="http://schemas.openxmlformats.org/officeDocument/2006/relationships" r:id="rId1"/>
          <a:extLst>
            <a:ext uri="{FF2B5EF4-FFF2-40B4-BE49-F238E27FC236}">
              <a16:creationId xmlns:a16="http://schemas.microsoft.com/office/drawing/2014/main" id="{C7216276-259A-41D9-800D-A866D9080D1E}"/>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5900"/>
        </a:xfrm>
        <a:prstGeom prst="rect">
          <a:avLst/>
        </a:prstGeom>
        <a:noFill/>
        <a:ln w="9525">
          <a:noFill/>
          <a:miter lim="800000"/>
          <a:headEnd/>
          <a:tailEnd/>
        </a:ln>
      </xdr:spPr>
    </xdr:pic>
    <xdr:clientData/>
  </xdr:twoCellAnchor>
</xdr:wsDr>
</file>

<file path=xl/drawings/drawing85.xml><?xml version="1.0" encoding="utf-8"?>
<xdr:wsDr xmlns:xdr="http://schemas.openxmlformats.org/drawingml/2006/spreadsheetDrawing" xmlns:a="http://schemas.openxmlformats.org/drawingml/2006/main">
  <xdr:oneCellAnchor>
    <xdr:from>
      <xdr:col>0</xdr:col>
      <xdr:colOff>0</xdr:colOff>
      <xdr:row>1</xdr:row>
      <xdr:rowOff>0</xdr:rowOff>
    </xdr:from>
    <xdr:ext cx="266700" cy="212725"/>
    <xdr:pic>
      <xdr:nvPicPr>
        <xdr:cNvPr id="2" name="Image 1" descr="total-back.png">
          <a:hlinkClick xmlns:r="http://schemas.openxmlformats.org/officeDocument/2006/relationships" r:id="rId1"/>
          <a:extLst>
            <a:ext uri="{FF2B5EF4-FFF2-40B4-BE49-F238E27FC236}">
              <a16:creationId xmlns:a16="http://schemas.microsoft.com/office/drawing/2014/main" id="{3BA8D371-343B-4011-B3F2-B68E482A60DB}"/>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oneCellAnchor>
  <xdr:twoCellAnchor editAs="oneCell">
    <xdr:from>
      <xdr:col>0</xdr:col>
      <xdr:colOff>0</xdr:colOff>
      <xdr:row>1</xdr:row>
      <xdr:rowOff>0</xdr:rowOff>
    </xdr:from>
    <xdr:to>
      <xdr:col>0</xdr:col>
      <xdr:colOff>266700</xdr:colOff>
      <xdr:row>1</xdr:row>
      <xdr:rowOff>212725</xdr:rowOff>
    </xdr:to>
    <xdr:pic>
      <xdr:nvPicPr>
        <xdr:cNvPr id="3" name="Image 2" descr="total-back.png">
          <a:hlinkClick xmlns:r="http://schemas.openxmlformats.org/officeDocument/2006/relationships" r:id="rId1"/>
          <a:extLst>
            <a:ext uri="{FF2B5EF4-FFF2-40B4-BE49-F238E27FC236}">
              <a16:creationId xmlns:a16="http://schemas.microsoft.com/office/drawing/2014/main" id="{5B9CC7E8-09C4-461A-89B0-FC8CBE00E22A}"/>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twoCellAnchor>
</xdr:wsDr>
</file>

<file path=xl/drawings/drawing86.xml><?xml version="1.0" encoding="utf-8"?>
<xdr:wsDr xmlns:xdr="http://schemas.openxmlformats.org/drawingml/2006/spreadsheetDrawing" xmlns:a="http://schemas.openxmlformats.org/drawingml/2006/main">
  <xdr:oneCellAnchor>
    <xdr:from>
      <xdr:col>0</xdr:col>
      <xdr:colOff>0</xdr:colOff>
      <xdr:row>1</xdr:row>
      <xdr:rowOff>0</xdr:rowOff>
    </xdr:from>
    <xdr:ext cx="266700" cy="212725"/>
    <xdr:pic>
      <xdr:nvPicPr>
        <xdr:cNvPr id="2" name="Image 1" descr="total-back.png">
          <a:hlinkClick xmlns:r="http://schemas.openxmlformats.org/officeDocument/2006/relationships" r:id="rId1"/>
          <a:extLst>
            <a:ext uri="{FF2B5EF4-FFF2-40B4-BE49-F238E27FC236}">
              <a16:creationId xmlns:a16="http://schemas.microsoft.com/office/drawing/2014/main" id="{49BE9381-81C7-4FE6-AFAA-6FD7D7365311}"/>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oneCellAnchor>
  <xdr:twoCellAnchor editAs="oneCell">
    <xdr:from>
      <xdr:col>0</xdr:col>
      <xdr:colOff>0</xdr:colOff>
      <xdr:row>1</xdr:row>
      <xdr:rowOff>0</xdr:rowOff>
    </xdr:from>
    <xdr:to>
      <xdr:col>0</xdr:col>
      <xdr:colOff>266700</xdr:colOff>
      <xdr:row>1</xdr:row>
      <xdr:rowOff>219075</xdr:rowOff>
    </xdr:to>
    <xdr:pic>
      <xdr:nvPicPr>
        <xdr:cNvPr id="3" name="Image 2" descr="total-back.png">
          <a:hlinkClick xmlns:r="http://schemas.openxmlformats.org/officeDocument/2006/relationships" r:id="rId1"/>
          <a:extLst>
            <a:ext uri="{FF2B5EF4-FFF2-40B4-BE49-F238E27FC236}">
              <a16:creationId xmlns:a16="http://schemas.microsoft.com/office/drawing/2014/main" id="{A01D446F-276F-402F-94CB-A38AD82EC5EA}"/>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9075"/>
        </a:xfrm>
        <a:prstGeom prst="rect">
          <a:avLst/>
        </a:prstGeom>
        <a:noFill/>
        <a:ln w="9525">
          <a:noFill/>
          <a:miter lim="800000"/>
          <a:headEnd/>
          <a:tailEnd/>
        </a:ln>
      </xdr:spPr>
    </xdr:pic>
    <xdr:clientData/>
  </xdr:twoCellAnchor>
</xdr:wsDr>
</file>

<file path=xl/drawings/drawing87.xml><?xml version="1.0" encoding="utf-8"?>
<xdr:wsDr xmlns:xdr="http://schemas.openxmlformats.org/drawingml/2006/spreadsheetDrawing" xmlns:a="http://schemas.openxmlformats.org/drawingml/2006/main">
  <xdr:oneCellAnchor>
    <xdr:from>
      <xdr:col>0</xdr:col>
      <xdr:colOff>0</xdr:colOff>
      <xdr:row>1</xdr:row>
      <xdr:rowOff>0</xdr:rowOff>
    </xdr:from>
    <xdr:ext cx="266700" cy="212725"/>
    <xdr:pic>
      <xdr:nvPicPr>
        <xdr:cNvPr id="2" name="Image 1" descr="total-back.png">
          <a:hlinkClick xmlns:r="http://schemas.openxmlformats.org/officeDocument/2006/relationships" r:id="rId1"/>
          <a:extLst>
            <a:ext uri="{FF2B5EF4-FFF2-40B4-BE49-F238E27FC236}">
              <a16:creationId xmlns:a16="http://schemas.microsoft.com/office/drawing/2014/main" id="{DBD2A1AF-A59F-4671-A763-42F75590B162}"/>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2725"/>
        </a:xfrm>
        <a:prstGeom prst="rect">
          <a:avLst/>
        </a:prstGeom>
        <a:noFill/>
        <a:ln w="9525">
          <a:noFill/>
          <a:miter lim="800000"/>
          <a:headEnd/>
          <a:tailEnd/>
        </a:ln>
      </xdr:spPr>
    </xdr:pic>
    <xdr:clientData/>
  </xdr:oneCellAnchor>
  <xdr:twoCellAnchor editAs="oneCell">
    <xdr:from>
      <xdr:col>0</xdr:col>
      <xdr:colOff>0</xdr:colOff>
      <xdr:row>1</xdr:row>
      <xdr:rowOff>0</xdr:rowOff>
    </xdr:from>
    <xdr:to>
      <xdr:col>0</xdr:col>
      <xdr:colOff>266700</xdr:colOff>
      <xdr:row>1</xdr:row>
      <xdr:rowOff>215900</xdr:rowOff>
    </xdr:to>
    <xdr:pic>
      <xdr:nvPicPr>
        <xdr:cNvPr id="3" name="Image 2" descr="total-back.png">
          <a:hlinkClick xmlns:r="http://schemas.openxmlformats.org/officeDocument/2006/relationships" r:id="rId1"/>
          <a:extLst>
            <a:ext uri="{FF2B5EF4-FFF2-40B4-BE49-F238E27FC236}">
              <a16:creationId xmlns:a16="http://schemas.microsoft.com/office/drawing/2014/main" id="{C8D06F67-1CAE-4B6D-AA58-0C7617CDB039}"/>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5900"/>
        </a:xfrm>
        <a:prstGeom prst="rect">
          <a:avLst/>
        </a:prstGeom>
        <a:noFill/>
        <a:ln w="9525">
          <a:noFill/>
          <a:miter lim="800000"/>
          <a:headEnd/>
          <a:tailEnd/>
        </a:ln>
      </xdr:spPr>
    </xdr:pic>
    <xdr:clientData/>
  </xdr:twoCellAnchor>
  <xdr:twoCellAnchor editAs="oneCell">
    <xdr:from>
      <xdr:col>0</xdr:col>
      <xdr:colOff>0</xdr:colOff>
      <xdr:row>1</xdr:row>
      <xdr:rowOff>0</xdr:rowOff>
    </xdr:from>
    <xdr:to>
      <xdr:col>0</xdr:col>
      <xdr:colOff>266700</xdr:colOff>
      <xdr:row>1</xdr:row>
      <xdr:rowOff>215900</xdr:rowOff>
    </xdr:to>
    <xdr:pic>
      <xdr:nvPicPr>
        <xdr:cNvPr id="4" name="Image 3" descr="total-back.png">
          <a:hlinkClick xmlns:r="http://schemas.openxmlformats.org/officeDocument/2006/relationships" r:id="rId1"/>
          <a:extLst>
            <a:ext uri="{FF2B5EF4-FFF2-40B4-BE49-F238E27FC236}">
              <a16:creationId xmlns:a16="http://schemas.microsoft.com/office/drawing/2014/main" id="{AB0702BA-DDD5-4DAD-A5EF-ED9532DE3AEA}"/>
            </a:ext>
          </a:extLst>
        </xdr:cNvPr>
        <xdr:cNvPicPr>
          <a:picLocks noChangeAspect="1"/>
        </xdr:cNvPicPr>
      </xdr:nvPicPr>
      <xdr:blipFill>
        <a:blip xmlns:r="http://schemas.openxmlformats.org/officeDocument/2006/relationships" r:embed="rId2"/>
        <a:srcRect/>
        <a:stretch>
          <a:fillRect/>
        </a:stretch>
      </xdr:blipFill>
      <xdr:spPr bwMode="auto">
        <a:xfrm>
          <a:off x="0" y="247650"/>
          <a:ext cx="266700" cy="21590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104775</xdr:colOff>
      <xdr:row>1</xdr:row>
      <xdr:rowOff>171450</xdr:rowOff>
    </xdr:from>
    <xdr:to>
      <xdr:col>0</xdr:col>
      <xdr:colOff>371475</xdr:colOff>
      <xdr:row>1</xdr:row>
      <xdr:rowOff>384175</xdr:rowOff>
    </xdr:to>
    <xdr:pic>
      <xdr:nvPicPr>
        <xdr:cNvPr id="3" name="Image 2" descr="total-back.png">
          <a:hlinkClick xmlns:r="http://schemas.openxmlformats.org/officeDocument/2006/relationships" r:id="rId1"/>
          <a:extLst>
            <a:ext uri="{FF2B5EF4-FFF2-40B4-BE49-F238E27FC236}">
              <a16:creationId xmlns:a16="http://schemas.microsoft.com/office/drawing/2014/main" id="{9E2E44CA-E10A-44F5-87DB-D229B9C50BC3}"/>
            </a:ext>
          </a:extLst>
        </xdr:cNvPr>
        <xdr:cNvPicPr>
          <a:picLocks noChangeAspect="1"/>
        </xdr:cNvPicPr>
      </xdr:nvPicPr>
      <xdr:blipFill>
        <a:blip xmlns:r="http://schemas.openxmlformats.org/officeDocument/2006/relationships" r:embed="rId2"/>
        <a:srcRect/>
        <a:stretch>
          <a:fillRect/>
        </a:stretch>
      </xdr:blipFill>
      <xdr:spPr bwMode="auto">
        <a:xfrm>
          <a:off x="104775" y="409575"/>
          <a:ext cx="266700" cy="2127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0H06001\Documents\PC_NW\A0H06001\TempLocalXLClient\ONE_C01\ABS\eEXCEL\INPUT%20SCHEDULES\INPUT%20SCHEDULES\INPUT%20SCHEDULES\INPUT%20SCHEDULES\INPUT%20SCHEDULES\INPUT%20SCHEDULES\BUD_I01%20-%20Annual%20Budget%20Input%20v1.0.xlsm"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sale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totalworkplace.sharepoint.com/sites/RC-FIN-Reporting/Documents%20partages/15%20-%20PLT/Doc%20de%20ref/Doc%20de%20Ref%20et%20factbook/Doc%20de%20Ref%202022/DEU%20Chapitre%202%20_2.4-2.4.1_Tableaux_31122022_vPHAP_03_02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PMFormattingSheet1"/>
      <sheetName val="EPMFormattingSheet2"/>
      <sheetName val="Select"/>
      <sheetName val="Sheet2"/>
      <sheetName val="Hypot"/>
      <sheetName val="Ratios"/>
      <sheetName val="REC"/>
      <sheetName val="Sales &amp; GM"/>
      <sheetName val="Group SL"/>
      <sheetName val="Group SL histo"/>
      <sheetName val="Costs"/>
      <sheetName val="Langue"/>
      <sheetName val="Costs by CC"/>
      <sheetName val="Param"/>
      <sheetName val="IC Services"/>
      <sheetName val="Headcount"/>
      <sheetName val="CMO &amp; KPI"/>
      <sheetName val="Inv"/>
      <sheetName val="invA+B"/>
      <sheetName val="Deprec"/>
    </sheetNames>
    <sheetDataSet>
      <sheetData sheetId="0"/>
      <sheetData sheetId="1"/>
      <sheetData sheetId="2">
        <row r="1">
          <cell r="G1">
            <v>2</v>
          </cell>
          <cell r="K1" t="str">
            <v>2016</v>
          </cell>
        </row>
      </sheetData>
      <sheetData sheetId="3"/>
      <sheetData sheetId="4"/>
      <sheetData sheetId="5"/>
      <sheetData sheetId="6"/>
      <sheetData sheetId="7"/>
      <sheetData sheetId="8"/>
      <sheetData sheetId="9"/>
      <sheetData sheetId="10"/>
      <sheetData sheetId="11"/>
      <sheetData sheetId="12"/>
      <sheetData sheetId="13">
        <row r="1">
          <cell r="A1">
            <v>2012</v>
          </cell>
        </row>
        <row r="2">
          <cell r="A2">
            <v>2013</v>
          </cell>
        </row>
        <row r="3">
          <cell r="A3">
            <v>2014</v>
          </cell>
        </row>
        <row r="4">
          <cell r="A4">
            <v>2015</v>
          </cell>
        </row>
        <row r="5">
          <cell r="A5">
            <v>2016</v>
          </cell>
        </row>
        <row r="6">
          <cell r="A6">
            <v>2017</v>
          </cell>
        </row>
        <row r="7">
          <cell r="A7">
            <v>2018</v>
          </cell>
        </row>
        <row r="8">
          <cell r="A8">
            <v>2019</v>
          </cell>
        </row>
        <row r="9">
          <cell r="A9">
            <v>2020</v>
          </cell>
        </row>
        <row r="10">
          <cell r="A10">
            <v>2021</v>
          </cell>
        </row>
        <row r="11">
          <cell r="F11" t="str">
            <v>Fixed Production Costs</v>
          </cell>
        </row>
        <row r="12">
          <cell r="F12" t="str">
            <v>Variable Distribution Costs</v>
          </cell>
        </row>
        <row r="13">
          <cell r="F13" t="str">
            <v>Fixed Distribution Costs</v>
          </cell>
        </row>
        <row r="14">
          <cell r="F14" t="str">
            <v>Fixed R&amp;D Costs</v>
          </cell>
        </row>
        <row r="15">
          <cell r="F15" t="str">
            <v>Fixed Administration Costs</v>
          </cell>
        </row>
      </sheetData>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 Données financières RC"/>
      <sheetName val="Monétaire"/>
      <sheetName val="Non monétaire production"/>
      <sheetName val="Non monétaire capacité"/>
      <sheetName val="recencement de nos actifs"/>
      <sheetName val="2.4.1. Capacité raffinage"/>
      <sheetName val="2.4.1 Production raffineries"/>
      <sheetName val="Biocarburants et biopolymers"/>
      <sheetName val="POL_2022 de JYL"/>
      <sheetName val="2021 de jérome"/>
      <sheetName val="2.4.1 Taux utilisation raffiner"/>
      <sheetName val="2.4.1 Pétrochimie"/>
      <sheetName val="2.4.1 Prod produits pétrochimiq"/>
      <sheetName val="Source"/>
      <sheetName val="Productions (kbj) 2021"/>
      <sheetName val="Productions (Kbj) 2022"/>
      <sheetName val="MTBE Anvers"/>
      <sheetName val="TRT Bruts + Charges (kbbl)"/>
      <sheetName val="Feuil1"/>
    </sheetNames>
    <sheetDataSet>
      <sheetData sheetId="0"/>
      <sheetData sheetId="1"/>
      <sheetData sheetId="2"/>
      <sheetData sheetId="3"/>
      <sheetData sheetId="4"/>
      <sheetData sheetId="5"/>
      <sheetData sheetId="6">
        <row r="13">
          <cell r="B13">
            <v>259</v>
          </cell>
        </row>
        <row r="14">
          <cell r="B14">
            <v>122</v>
          </cell>
        </row>
        <row r="15">
          <cell r="B15">
            <v>644</v>
          </cell>
        </row>
        <row r="16">
          <cell r="B16">
            <v>68</v>
          </cell>
        </row>
        <row r="18">
          <cell r="B18">
            <v>5</v>
          </cell>
        </row>
        <row r="19">
          <cell r="B19">
            <v>1424</v>
          </cell>
        </row>
      </sheetData>
      <sheetData sheetId="7"/>
      <sheetData sheetId="8"/>
      <sheetData sheetId="9"/>
      <sheetData sheetId="10"/>
      <sheetData sheetId="11">
        <row r="3">
          <cell r="B3">
            <v>4175.5</v>
          </cell>
          <cell r="C3">
            <v>2040</v>
          </cell>
          <cell r="D3">
            <v>1958</v>
          </cell>
        </row>
        <row r="4">
          <cell r="B4">
            <v>2971</v>
          </cell>
          <cell r="C4">
            <v>1512</v>
          </cell>
          <cell r="D4">
            <v>2581</v>
          </cell>
        </row>
        <row r="5">
          <cell r="B5">
            <v>1120</v>
          </cell>
          <cell r="C5">
            <v>223</v>
          </cell>
          <cell r="D5">
            <v>1095</v>
          </cell>
        </row>
        <row r="6">
          <cell r="B6">
            <v>1250</v>
          </cell>
          <cell r="C6">
            <v>1200</v>
          </cell>
          <cell r="D6">
            <v>620</v>
          </cell>
        </row>
        <row r="7">
          <cell r="B7">
            <v>414</v>
          </cell>
          <cell r="C7">
            <v>610</v>
          </cell>
          <cell r="D7">
            <v>0</v>
          </cell>
        </row>
        <row r="8">
          <cell r="B8">
            <v>0</v>
          </cell>
          <cell r="C8">
            <v>0</v>
          </cell>
          <cell r="D8">
            <v>115.5</v>
          </cell>
        </row>
      </sheetData>
      <sheetData sheetId="12">
        <row r="2">
          <cell r="B2">
            <v>5005</v>
          </cell>
        </row>
        <row r="3">
          <cell r="B3">
            <v>4549</v>
          </cell>
        </row>
        <row r="4">
          <cell r="B4">
            <v>0.76</v>
          </cell>
        </row>
      </sheetData>
      <sheetData sheetId="13"/>
      <sheetData sheetId="14"/>
      <sheetData sheetId="15">
        <row r="43">
          <cell r="E43">
            <v>34</v>
          </cell>
          <cell r="J43">
            <v>8</v>
          </cell>
          <cell r="L43">
            <v>18</v>
          </cell>
          <cell r="N43">
            <v>141</v>
          </cell>
          <cell r="Q43">
            <v>87</v>
          </cell>
          <cell r="R43">
            <v>38</v>
          </cell>
        </row>
      </sheetData>
      <sheetData sheetId="16"/>
      <sheetData sheetId="17">
        <row r="12">
          <cell r="AB12">
            <v>348</v>
          </cell>
        </row>
        <row r="17">
          <cell r="AB17">
            <v>623</v>
          </cell>
        </row>
        <row r="26">
          <cell r="AB26">
            <v>197.11500000000001</v>
          </cell>
        </row>
        <row r="32">
          <cell r="AB32">
            <v>22</v>
          </cell>
        </row>
        <row r="33">
          <cell r="AB33">
            <v>76</v>
          </cell>
        </row>
        <row r="34">
          <cell r="AB34">
            <v>28</v>
          </cell>
        </row>
        <row r="35">
          <cell r="AB35">
            <v>178</v>
          </cell>
        </row>
      </sheetData>
      <sheetData sheetId="18"/>
    </sheetDataSet>
  </externalBook>
</externalLink>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7.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48.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2.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4.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5.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57.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58.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59.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0.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1.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2.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3.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4.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5.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67.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68.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69.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0.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1.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2.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3.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4.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5.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77.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78.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79.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0.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1.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2.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3.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B48CD-921C-9146-82F8-D92A865AE57E}">
  <sheetPr>
    <tabColor rgb="FFFF0000"/>
    <pageSetUpPr fitToPage="1"/>
  </sheetPr>
  <dimension ref="B2:F116"/>
  <sheetViews>
    <sheetView showGridLines="0" tabSelected="1" zoomScale="70" zoomScaleNormal="70" workbookViewId="0"/>
  </sheetViews>
  <sheetFormatPr baseColWidth="10" defaultColWidth="10.875" defaultRowHeight="19.5" customHeight="1"/>
  <cols>
    <col min="1" max="1" width="5.5" style="446" customWidth="1"/>
    <col min="2" max="2" width="64" style="446" customWidth="1"/>
    <col min="3" max="3" width="10.875" style="447"/>
    <col min="4" max="256" width="10.875" style="446"/>
    <col min="257" max="257" width="5.5" style="446" customWidth="1"/>
    <col min="258" max="258" width="106.625" style="446" bestFit="1" customWidth="1"/>
    <col min="259" max="512" width="10.875" style="446"/>
    <col min="513" max="513" width="5.5" style="446" customWidth="1"/>
    <col min="514" max="514" width="106.625" style="446" bestFit="1" customWidth="1"/>
    <col min="515" max="768" width="10.875" style="446"/>
    <col min="769" max="769" width="5.5" style="446" customWidth="1"/>
    <col min="770" max="770" width="106.625" style="446" bestFit="1" customWidth="1"/>
    <col min="771" max="1024" width="10.875" style="446"/>
    <col min="1025" max="1025" width="5.5" style="446" customWidth="1"/>
    <col min="1026" max="1026" width="106.625" style="446" bestFit="1" customWidth="1"/>
    <col min="1027" max="1280" width="10.875" style="446"/>
    <col min="1281" max="1281" width="5.5" style="446" customWidth="1"/>
    <col min="1282" max="1282" width="106.625" style="446" bestFit="1" customWidth="1"/>
    <col min="1283" max="1536" width="10.875" style="446"/>
    <col min="1537" max="1537" width="5.5" style="446" customWidth="1"/>
    <col min="1538" max="1538" width="106.625" style="446" bestFit="1" customWidth="1"/>
    <col min="1539" max="1792" width="10.875" style="446"/>
    <col min="1793" max="1793" width="5.5" style="446" customWidth="1"/>
    <col min="1794" max="1794" width="106.625" style="446" bestFit="1" customWidth="1"/>
    <col min="1795" max="2048" width="10.875" style="446"/>
    <col min="2049" max="2049" width="5.5" style="446" customWidth="1"/>
    <col min="2050" max="2050" width="106.625" style="446" bestFit="1" customWidth="1"/>
    <col min="2051" max="2304" width="10.875" style="446"/>
    <col min="2305" max="2305" width="5.5" style="446" customWidth="1"/>
    <col min="2306" max="2306" width="106.625" style="446" bestFit="1" customWidth="1"/>
    <col min="2307" max="2560" width="10.875" style="446"/>
    <col min="2561" max="2561" width="5.5" style="446" customWidth="1"/>
    <col min="2562" max="2562" width="106.625" style="446" bestFit="1" customWidth="1"/>
    <col min="2563" max="2816" width="10.875" style="446"/>
    <col min="2817" max="2817" width="5.5" style="446" customWidth="1"/>
    <col min="2818" max="2818" width="106.625" style="446" bestFit="1" customWidth="1"/>
    <col min="2819" max="3072" width="10.875" style="446"/>
    <col min="3073" max="3073" width="5.5" style="446" customWidth="1"/>
    <col min="3074" max="3074" width="106.625" style="446" bestFit="1" customWidth="1"/>
    <col min="3075" max="3328" width="10.875" style="446"/>
    <col min="3329" max="3329" width="5.5" style="446" customWidth="1"/>
    <col min="3330" max="3330" width="106.625" style="446" bestFit="1" customWidth="1"/>
    <col min="3331" max="3584" width="10.875" style="446"/>
    <col min="3585" max="3585" width="5.5" style="446" customWidth="1"/>
    <col min="3586" max="3586" width="106.625" style="446" bestFit="1" customWidth="1"/>
    <col min="3587" max="3840" width="10.875" style="446"/>
    <col min="3841" max="3841" width="5.5" style="446" customWidth="1"/>
    <col min="3842" max="3842" width="106.625" style="446" bestFit="1" customWidth="1"/>
    <col min="3843" max="4096" width="10.875" style="446"/>
    <col min="4097" max="4097" width="5.5" style="446" customWidth="1"/>
    <col min="4098" max="4098" width="106.625" style="446" bestFit="1" customWidth="1"/>
    <col min="4099" max="4352" width="10.875" style="446"/>
    <col min="4353" max="4353" width="5.5" style="446" customWidth="1"/>
    <col min="4354" max="4354" width="106.625" style="446" bestFit="1" customWidth="1"/>
    <col min="4355" max="4608" width="10.875" style="446"/>
    <col min="4609" max="4609" width="5.5" style="446" customWidth="1"/>
    <col min="4610" max="4610" width="106.625" style="446" bestFit="1" customWidth="1"/>
    <col min="4611" max="4864" width="10.875" style="446"/>
    <col min="4865" max="4865" width="5.5" style="446" customWidth="1"/>
    <col min="4866" max="4866" width="106.625" style="446" bestFit="1" customWidth="1"/>
    <col min="4867" max="5120" width="10.875" style="446"/>
    <col min="5121" max="5121" width="5.5" style="446" customWidth="1"/>
    <col min="5122" max="5122" width="106.625" style="446" bestFit="1" customWidth="1"/>
    <col min="5123" max="5376" width="10.875" style="446"/>
    <col min="5377" max="5377" width="5.5" style="446" customWidth="1"/>
    <col min="5378" max="5378" width="106.625" style="446" bestFit="1" customWidth="1"/>
    <col min="5379" max="5632" width="10.875" style="446"/>
    <col min="5633" max="5633" width="5.5" style="446" customWidth="1"/>
    <col min="5634" max="5634" width="106.625" style="446" bestFit="1" customWidth="1"/>
    <col min="5635" max="5888" width="10.875" style="446"/>
    <col min="5889" max="5889" width="5.5" style="446" customWidth="1"/>
    <col min="5890" max="5890" width="106.625" style="446" bestFit="1" customWidth="1"/>
    <col min="5891" max="6144" width="10.875" style="446"/>
    <col min="6145" max="6145" width="5.5" style="446" customWidth="1"/>
    <col min="6146" max="6146" width="106.625" style="446" bestFit="1" customWidth="1"/>
    <col min="6147" max="6400" width="10.875" style="446"/>
    <col min="6401" max="6401" width="5.5" style="446" customWidth="1"/>
    <col min="6402" max="6402" width="106.625" style="446" bestFit="1" customWidth="1"/>
    <col min="6403" max="6656" width="10.875" style="446"/>
    <col min="6657" max="6657" width="5.5" style="446" customWidth="1"/>
    <col min="6658" max="6658" width="106.625" style="446" bestFit="1" customWidth="1"/>
    <col min="6659" max="6912" width="10.875" style="446"/>
    <col min="6913" max="6913" width="5.5" style="446" customWidth="1"/>
    <col min="6914" max="6914" width="106.625" style="446" bestFit="1" customWidth="1"/>
    <col min="6915" max="7168" width="10.875" style="446"/>
    <col min="7169" max="7169" width="5.5" style="446" customWidth="1"/>
    <col min="7170" max="7170" width="106.625" style="446" bestFit="1" customWidth="1"/>
    <col min="7171" max="7424" width="10.875" style="446"/>
    <col min="7425" max="7425" width="5.5" style="446" customWidth="1"/>
    <col min="7426" max="7426" width="106.625" style="446" bestFit="1" customWidth="1"/>
    <col min="7427" max="7680" width="10.875" style="446"/>
    <col min="7681" max="7681" width="5.5" style="446" customWidth="1"/>
    <col min="7682" max="7682" width="106.625" style="446" bestFit="1" customWidth="1"/>
    <col min="7683" max="7936" width="10.875" style="446"/>
    <col min="7937" max="7937" width="5.5" style="446" customWidth="1"/>
    <col min="7938" max="7938" width="106.625" style="446" bestFit="1" customWidth="1"/>
    <col min="7939" max="8192" width="10.875" style="446"/>
    <col min="8193" max="8193" width="5.5" style="446" customWidth="1"/>
    <col min="8194" max="8194" width="106.625" style="446" bestFit="1" customWidth="1"/>
    <col min="8195" max="8448" width="10.875" style="446"/>
    <col min="8449" max="8449" width="5.5" style="446" customWidth="1"/>
    <col min="8450" max="8450" width="106.625" style="446" bestFit="1" customWidth="1"/>
    <col min="8451" max="8704" width="10.875" style="446"/>
    <col min="8705" max="8705" width="5.5" style="446" customWidth="1"/>
    <col min="8706" max="8706" width="106.625" style="446" bestFit="1" customWidth="1"/>
    <col min="8707" max="8960" width="10.875" style="446"/>
    <col min="8961" max="8961" width="5.5" style="446" customWidth="1"/>
    <col min="8962" max="8962" width="106.625" style="446" bestFit="1" customWidth="1"/>
    <col min="8963" max="9216" width="10.875" style="446"/>
    <col min="9217" max="9217" width="5.5" style="446" customWidth="1"/>
    <col min="9218" max="9218" width="106.625" style="446" bestFit="1" customWidth="1"/>
    <col min="9219" max="9472" width="10.875" style="446"/>
    <col min="9473" max="9473" width="5.5" style="446" customWidth="1"/>
    <col min="9474" max="9474" width="106.625" style="446" bestFit="1" customWidth="1"/>
    <col min="9475" max="9728" width="10.875" style="446"/>
    <col min="9729" max="9729" width="5.5" style="446" customWidth="1"/>
    <col min="9730" max="9730" width="106.625" style="446" bestFit="1" customWidth="1"/>
    <col min="9731" max="9984" width="10.875" style="446"/>
    <col min="9985" max="9985" width="5.5" style="446" customWidth="1"/>
    <col min="9986" max="9986" width="106.625" style="446" bestFit="1" customWidth="1"/>
    <col min="9987" max="10240" width="10.875" style="446"/>
    <col min="10241" max="10241" width="5.5" style="446" customWidth="1"/>
    <col min="10242" max="10242" width="106.625" style="446" bestFit="1" customWidth="1"/>
    <col min="10243" max="10496" width="10.875" style="446"/>
    <col min="10497" max="10497" width="5.5" style="446" customWidth="1"/>
    <col min="10498" max="10498" width="106.625" style="446" bestFit="1" customWidth="1"/>
    <col min="10499" max="10752" width="10.875" style="446"/>
    <col min="10753" max="10753" width="5.5" style="446" customWidth="1"/>
    <col min="10754" max="10754" width="106.625" style="446" bestFit="1" customWidth="1"/>
    <col min="10755" max="11008" width="10.875" style="446"/>
    <col min="11009" max="11009" width="5.5" style="446" customWidth="1"/>
    <col min="11010" max="11010" width="106.625" style="446" bestFit="1" customWidth="1"/>
    <col min="11011" max="11264" width="10.875" style="446"/>
    <col min="11265" max="11265" width="5.5" style="446" customWidth="1"/>
    <col min="11266" max="11266" width="106.625" style="446" bestFit="1" customWidth="1"/>
    <col min="11267" max="11520" width="10.875" style="446"/>
    <col min="11521" max="11521" width="5.5" style="446" customWidth="1"/>
    <col min="11522" max="11522" width="106.625" style="446" bestFit="1" customWidth="1"/>
    <col min="11523" max="11776" width="10.875" style="446"/>
    <col min="11777" max="11777" width="5.5" style="446" customWidth="1"/>
    <col min="11778" max="11778" width="106.625" style="446" bestFit="1" customWidth="1"/>
    <col min="11779" max="12032" width="10.875" style="446"/>
    <col min="12033" max="12033" width="5.5" style="446" customWidth="1"/>
    <col min="12034" max="12034" width="106.625" style="446" bestFit="1" customWidth="1"/>
    <col min="12035" max="12288" width="10.875" style="446"/>
    <col min="12289" max="12289" width="5.5" style="446" customWidth="1"/>
    <col min="12290" max="12290" width="106.625" style="446" bestFit="1" customWidth="1"/>
    <col min="12291" max="12544" width="10.875" style="446"/>
    <col min="12545" max="12545" width="5.5" style="446" customWidth="1"/>
    <col min="12546" max="12546" width="106.625" style="446" bestFit="1" customWidth="1"/>
    <col min="12547" max="12800" width="10.875" style="446"/>
    <col min="12801" max="12801" width="5.5" style="446" customWidth="1"/>
    <col min="12802" max="12802" width="106.625" style="446" bestFit="1" customWidth="1"/>
    <col min="12803" max="13056" width="10.875" style="446"/>
    <col min="13057" max="13057" width="5.5" style="446" customWidth="1"/>
    <col min="13058" max="13058" width="106.625" style="446" bestFit="1" customWidth="1"/>
    <col min="13059" max="13312" width="10.875" style="446"/>
    <col min="13313" max="13313" width="5.5" style="446" customWidth="1"/>
    <col min="13314" max="13314" width="106.625" style="446" bestFit="1" customWidth="1"/>
    <col min="13315" max="13568" width="10.875" style="446"/>
    <col min="13569" max="13569" width="5.5" style="446" customWidth="1"/>
    <col min="13570" max="13570" width="106.625" style="446" bestFit="1" customWidth="1"/>
    <col min="13571" max="13824" width="10.875" style="446"/>
    <col min="13825" max="13825" width="5.5" style="446" customWidth="1"/>
    <col min="13826" max="13826" width="106.625" style="446" bestFit="1" customWidth="1"/>
    <col min="13827" max="14080" width="10.875" style="446"/>
    <col min="14081" max="14081" width="5.5" style="446" customWidth="1"/>
    <col min="14082" max="14082" width="106.625" style="446" bestFit="1" customWidth="1"/>
    <col min="14083" max="14336" width="10.875" style="446"/>
    <col min="14337" max="14337" width="5.5" style="446" customWidth="1"/>
    <col min="14338" max="14338" width="106.625" style="446" bestFit="1" customWidth="1"/>
    <col min="14339" max="14592" width="10.875" style="446"/>
    <col min="14593" max="14593" width="5.5" style="446" customWidth="1"/>
    <col min="14594" max="14594" width="106.625" style="446" bestFit="1" customWidth="1"/>
    <col min="14595" max="14848" width="10.875" style="446"/>
    <col min="14849" max="14849" width="5.5" style="446" customWidth="1"/>
    <col min="14850" max="14850" width="106.625" style="446" bestFit="1" customWidth="1"/>
    <col min="14851" max="15104" width="10.875" style="446"/>
    <col min="15105" max="15105" width="5.5" style="446" customWidth="1"/>
    <col min="15106" max="15106" width="106.625" style="446" bestFit="1" customWidth="1"/>
    <col min="15107" max="15360" width="10.875" style="446"/>
    <col min="15361" max="15361" width="5.5" style="446" customWidth="1"/>
    <col min="15362" max="15362" width="106.625" style="446" bestFit="1" customWidth="1"/>
    <col min="15363" max="15616" width="10.875" style="446"/>
    <col min="15617" max="15617" width="5.5" style="446" customWidth="1"/>
    <col min="15618" max="15618" width="106.625" style="446" bestFit="1" customWidth="1"/>
    <col min="15619" max="15872" width="10.875" style="446"/>
    <col min="15873" max="15873" width="5.5" style="446" customWidth="1"/>
    <col min="15874" max="15874" width="106.625" style="446" bestFit="1" customWidth="1"/>
    <col min="15875" max="16128" width="10.875" style="446"/>
    <col min="16129" max="16129" width="5.5" style="446" customWidth="1"/>
    <col min="16130" max="16130" width="106.625" style="446" bestFit="1" customWidth="1"/>
    <col min="16131" max="16384" width="10.875" style="446"/>
  </cols>
  <sheetData>
    <row r="2" spans="2:6" ht="12" customHeight="1"/>
    <row r="3" spans="2:6" ht="64.5" customHeight="1">
      <c r="B3" s="1660" t="s">
        <v>1324</v>
      </c>
      <c r="C3" s="1660"/>
    </row>
    <row r="5" spans="2:6" ht="19.5" customHeight="1">
      <c r="B5" s="457" t="s">
        <v>577</v>
      </c>
    </row>
    <row r="6" spans="2:6" ht="19.5" customHeight="1">
      <c r="B6" s="458" t="s">
        <v>576</v>
      </c>
    </row>
    <row r="7" spans="2:6" ht="19.5" customHeight="1">
      <c r="B7" s="1382" t="s">
        <v>957</v>
      </c>
    </row>
    <row r="8" spans="2:6" ht="19.5" customHeight="1">
      <c r="B8" s="1381" t="s">
        <v>958</v>
      </c>
    </row>
    <row r="9" spans="2:6" ht="19.5" customHeight="1">
      <c r="B9" s="459" t="s">
        <v>578</v>
      </c>
    </row>
    <row r="10" spans="2:6" ht="19.5" customHeight="1">
      <c r="B10" s="460" t="s">
        <v>575</v>
      </c>
    </row>
    <row r="11" spans="2:6" ht="19.5" customHeight="1">
      <c r="B11" s="461" t="s">
        <v>574</v>
      </c>
    </row>
    <row r="12" spans="2:6" ht="19.5" customHeight="1">
      <c r="B12" s="461"/>
    </row>
    <row r="13" spans="2:6" ht="27.95" customHeight="1">
      <c r="B13" s="462" t="s">
        <v>577</v>
      </c>
    </row>
    <row r="14" spans="2:6" ht="30" customHeight="1">
      <c r="B14" s="1358" t="s">
        <v>588</v>
      </c>
      <c r="C14"/>
      <c r="D14"/>
      <c r="E14"/>
      <c r="F14"/>
    </row>
    <row r="15" spans="2:6" ht="30" customHeight="1">
      <c r="B15" s="1358" t="s">
        <v>589</v>
      </c>
      <c r="C15"/>
      <c r="D15"/>
      <c r="E15"/>
      <c r="F15"/>
    </row>
    <row r="16" spans="2:6" ht="30" customHeight="1">
      <c r="B16" s="1358" t="s">
        <v>590</v>
      </c>
      <c r="C16"/>
      <c r="D16"/>
      <c r="E16"/>
      <c r="F16"/>
    </row>
    <row r="17" spans="2:6" ht="30" customHeight="1">
      <c r="B17" s="1358" t="s">
        <v>591</v>
      </c>
      <c r="C17"/>
      <c r="D17"/>
      <c r="E17"/>
      <c r="F17"/>
    </row>
    <row r="18" spans="2:6" ht="30" customHeight="1">
      <c r="B18" s="1358" t="s">
        <v>592</v>
      </c>
      <c r="C18"/>
      <c r="D18"/>
      <c r="E18"/>
      <c r="F18"/>
    </row>
    <row r="19" spans="2:6" ht="30" customHeight="1">
      <c r="B19" s="1358" t="s">
        <v>593</v>
      </c>
      <c r="C19"/>
      <c r="D19"/>
      <c r="E19"/>
      <c r="F19"/>
    </row>
    <row r="20" spans="2:6" ht="30" customHeight="1">
      <c r="B20" s="1358" t="s">
        <v>594</v>
      </c>
      <c r="C20"/>
      <c r="D20"/>
      <c r="E20"/>
      <c r="F20"/>
    </row>
    <row r="21" spans="2:6" ht="30" customHeight="1">
      <c r="B21" s="1358" t="s">
        <v>595</v>
      </c>
      <c r="C21"/>
      <c r="D21"/>
      <c r="E21"/>
      <c r="F21"/>
    </row>
    <row r="22" spans="2:6" ht="30" customHeight="1">
      <c r="B22" s="1358" t="s">
        <v>596</v>
      </c>
      <c r="C22"/>
      <c r="D22"/>
      <c r="E22"/>
      <c r="F22"/>
    </row>
    <row r="23" spans="2:6" ht="30" customHeight="1">
      <c r="B23" s="1358" t="s">
        <v>597</v>
      </c>
      <c r="C23"/>
      <c r="D23"/>
      <c r="E23"/>
      <c r="F23"/>
    </row>
    <row r="24" spans="2:6" ht="30" customHeight="1">
      <c r="B24" s="1358" t="s">
        <v>614</v>
      </c>
      <c r="C24"/>
      <c r="D24"/>
      <c r="E24"/>
      <c r="F24"/>
    </row>
    <row r="25" spans="2:6" ht="30" customHeight="1">
      <c r="B25" s="1358" t="s">
        <v>598</v>
      </c>
      <c r="C25"/>
      <c r="D25"/>
      <c r="E25"/>
      <c r="F25"/>
    </row>
    <row r="26" spans="2:6" ht="30" customHeight="1">
      <c r="B26" s="1358" t="s">
        <v>599</v>
      </c>
      <c r="C26"/>
      <c r="D26"/>
      <c r="E26"/>
      <c r="F26"/>
    </row>
    <row r="27" spans="2:6" s="451" customFormat="1" ht="30" customHeight="1">
      <c r="B27" s="1358" t="s">
        <v>600</v>
      </c>
      <c r="C27"/>
      <c r="D27"/>
      <c r="E27"/>
      <c r="F27"/>
    </row>
    <row r="28" spans="2:6" ht="30" customHeight="1">
      <c r="B28" s="1358" t="s">
        <v>601</v>
      </c>
      <c r="C28"/>
      <c r="D28"/>
      <c r="E28"/>
      <c r="F28"/>
    </row>
    <row r="29" spans="2:6" ht="30" customHeight="1">
      <c r="B29" s="1358" t="s">
        <v>602</v>
      </c>
      <c r="C29"/>
      <c r="D29"/>
      <c r="E29"/>
      <c r="F29"/>
    </row>
    <row r="30" spans="2:6" ht="30" customHeight="1">
      <c r="B30" s="1358" t="s">
        <v>603</v>
      </c>
      <c r="C30"/>
      <c r="D30"/>
      <c r="E30"/>
      <c r="F30"/>
    </row>
    <row r="31" spans="2:6" ht="30" customHeight="1">
      <c r="B31" s="1358" t="s">
        <v>604</v>
      </c>
      <c r="C31"/>
      <c r="D31"/>
      <c r="E31"/>
      <c r="F31"/>
    </row>
    <row r="32" spans="2:6" ht="30" customHeight="1">
      <c r="B32" s="1358" t="s">
        <v>605</v>
      </c>
      <c r="C32"/>
      <c r="D32"/>
      <c r="E32"/>
      <c r="F32"/>
    </row>
    <row r="33" spans="2:6" ht="30" customHeight="1">
      <c r="B33" s="1358" t="s">
        <v>606</v>
      </c>
      <c r="C33"/>
      <c r="D33"/>
      <c r="E33"/>
      <c r="F33"/>
    </row>
    <row r="34" spans="2:6" ht="30" customHeight="1">
      <c r="B34" s="1358" t="s">
        <v>607</v>
      </c>
      <c r="C34"/>
      <c r="D34"/>
      <c r="E34"/>
      <c r="F34"/>
    </row>
    <row r="35" spans="2:6" ht="30" customHeight="1">
      <c r="B35" s="1358" t="s">
        <v>1123</v>
      </c>
      <c r="C35"/>
      <c r="D35"/>
      <c r="E35"/>
      <c r="F35"/>
    </row>
    <row r="36" spans="2:6" ht="30" customHeight="1">
      <c r="B36" s="1358" t="s">
        <v>608</v>
      </c>
      <c r="C36"/>
      <c r="D36"/>
      <c r="E36"/>
      <c r="F36"/>
    </row>
    <row r="37" spans="2:6" ht="30" customHeight="1">
      <c r="B37" s="1358" t="s">
        <v>609</v>
      </c>
      <c r="C37"/>
      <c r="D37"/>
      <c r="E37"/>
      <c r="F37"/>
    </row>
    <row r="38" spans="2:6" ht="30" customHeight="1">
      <c r="B38" s="1358" t="s">
        <v>610</v>
      </c>
      <c r="C38"/>
      <c r="D38"/>
      <c r="E38"/>
      <c r="F38"/>
    </row>
    <row r="39" spans="2:6" ht="30" customHeight="1">
      <c r="B39" s="1358" t="s">
        <v>1124</v>
      </c>
      <c r="C39"/>
      <c r="D39"/>
      <c r="E39"/>
      <c r="F39"/>
    </row>
    <row r="40" spans="2:6" ht="30" customHeight="1">
      <c r="B40" s="1358" t="s">
        <v>1125</v>
      </c>
      <c r="C40"/>
      <c r="D40"/>
      <c r="E40"/>
      <c r="F40"/>
    </row>
    <row r="41" spans="2:6" ht="30" customHeight="1">
      <c r="B41" s="1358" t="s">
        <v>611</v>
      </c>
      <c r="C41"/>
      <c r="D41"/>
      <c r="E41"/>
      <c r="F41"/>
    </row>
    <row r="42" spans="2:6" ht="30" customHeight="1">
      <c r="B42" s="1358" t="s">
        <v>612</v>
      </c>
      <c r="C42"/>
      <c r="D42"/>
      <c r="E42"/>
      <c r="F42"/>
    </row>
    <row r="43" spans="2:6" ht="30" customHeight="1">
      <c r="B43" s="1358" t="s">
        <v>613</v>
      </c>
      <c r="C43"/>
      <c r="D43"/>
      <c r="E43"/>
      <c r="F43"/>
    </row>
    <row r="44" spans="2:6" ht="27.95" customHeight="1">
      <c r="B44" s="1658"/>
      <c r="C44"/>
      <c r="D44"/>
      <c r="E44"/>
      <c r="F44"/>
    </row>
    <row r="45" spans="2:6" ht="27.95" customHeight="1">
      <c r="B45" s="463" t="s">
        <v>576</v>
      </c>
      <c r="C45"/>
      <c r="D45"/>
      <c r="E45"/>
      <c r="F45"/>
    </row>
    <row r="46" spans="2:6" ht="30" customHeight="1">
      <c r="B46" s="449" t="s">
        <v>1313</v>
      </c>
      <c r="C46"/>
      <c r="D46"/>
      <c r="E46"/>
      <c r="F46"/>
    </row>
    <row r="47" spans="2:6" ht="30" customHeight="1">
      <c r="B47" s="448" t="s">
        <v>1314</v>
      </c>
      <c r="C47"/>
      <c r="D47"/>
      <c r="E47"/>
      <c r="F47"/>
    </row>
    <row r="48" spans="2:6" ht="27.95" customHeight="1">
      <c r="B48" s="450"/>
      <c r="C48"/>
      <c r="D48"/>
      <c r="E48"/>
      <c r="F48"/>
    </row>
    <row r="49" spans="2:6" ht="27.95" customHeight="1">
      <c r="B49" s="1380" t="s">
        <v>957</v>
      </c>
      <c r="C49"/>
      <c r="D49"/>
      <c r="F49"/>
    </row>
    <row r="50" spans="2:6" ht="30" customHeight="1">
      <c r="B50" s="1358" t="s">
        <v>1315</v>
      </c>
      <c r="C50"/>
      <c r="D50"/>
      <c r="F50" s="447"/>
    </row>
    <row r="51" spans="2:6" ht="30" customHeight="1">
      <c r="B51" s="1358" t="s">
        <v>1316</v>
      </c>
      <c r="C51"/>
      <c r="D51"/>
      <c r="F51"/>
    </row>
    <row r="52" spans="2:6" ht="30" customHeight="1">
      <c r="B52" s="1358" t="s">
        <v>1317</v>
      </c>
      <c r="C52"/>
      <c r="D52"/>
      <c r="E52"/>
      <c r="F52"/>
    </row>
    <row r="53" spans="2:6" ht="27.95" customHeight="1">
      <c r="B53" s="450"/>
      <c r="C53"/>
      <c r="D53"/>
      <c r="E53"/>
      <c r="F53"/>
    </row>
    <row r="54" spans="2:6" ht="27.95" customHeight="1">
      <c r="B54" s="1379" t="s">
        <v>958</v>
      </c>
      <c r="C54"/>
      <c r="D54"/>
      <c r="E54"/>
      <c r="F54"/>
    </row>
    <row r="55" spans="2:6" ht="30" customHeight="1">
      <c r="B55" s="1358" t="s">
        <v>1318</v>
      </c>
      <c r="C55" s="755"/>
      <c r="D55" s="755"/>
      <c r="E55"/>
      <c r="F55"/>
    </row>
    <row r="56" spans="2:6" ht="30" customHeight="1">
      <c r="B56" s="1358" t="s">
        <v>1319</v>
      </c>
      <c r="C56" s="755"/>
      <c r="D56" s="755"/>
      <c r="E56"/>
      <c r="F56"/>
    </row>
    <row r="57" spans="2:6" ht="30" customHeight="1">
      <c r="B57" s="1358" t="s">
        <v>1320</v>
      </c>
      <c r="C57" s="755"/>
      <c r="D57" s="755"/>
      <c r="E57"/>
      <c r="F57"/>
    </row>
    <row r="58" spans="2:6" ht="30" customHeight="1">
      <c r="B58" s="1358" t="s">
        <v>1321</v>
      </c>
      <c r="C58" s="755"/>
      <c r="D58" s="755"/>
      <c r="E58"/>
      <c r="F58"/>
    </row>
    <row r="59" spans="2:6" ht="30" customHeight="1">
      <c r="B59" s="1358" t="s">
        <v>1322</v>
      </c>
      <c r="C59" s="755"/>
      <c r="D59" s="755"/>
      <c r="E59"/>
      <c r="F59"/>
    </row>
    <row r="60" spans="2:6" ht="30" customHeight="1">
      <c r="B60" s="1358" t="s">
        <v>1323</v>
      </c>
      <c r="C60" s="755"/>
      <c r="D60" s="755"/>
      <c r="E60"/>
      <c r="F60"/>
    </row>
    <row r="61" spans="2:6" ht="27.95" customHeight="1">
      <c r="B61" s="448"/>
      <c r="C61"/>
      <c r="D61"/>
      <c r="E61"/>
      <c r="F61"/>
    </row>
    <row r="62" spans="2:6" ht="27.95" customHeight="1">
      <c r="B62" s="464" t="s">
        <v>578</v>
      </c>
      <c r="C62"/>
      <c r="D62"/>
      <c r="E62"/>
      <c r="F62"/>
    </row>
    <row r="63" spans="2:6" ht="30" customHeight="1">
      <c r="B63" s="1358" t="s">
        <v>1279</v>
      </c>
    </row>
    <row r="64" spans="2:6" ht="30" customHeight="1">
      <c r="B64" s="1358" t="s">
        <v>1280</v>
      </c>
      <c r="C64"/>
      <c r="D64"/>
      <c r="E64"/>
      <c r="F64"/>
    </row>
    <row r="65" spans="2:6" ht="30" customHeight="1">
      <c r="B65" s="1358" t="s">
        <v>1281</v>
      </c>
      <c r="C65"/>
      <c r="D65"/>
      <c r="E65"/>
      <c r="F65"/>
    </row>
    <row r="66" spans="2:6" ht="30" customHeight="1">
      <c r="B66" s="1358" t="s">
        <v>1282</v>
      </c>
      <c r="C66"/>
      <c r="D66"/>
      <c r="E66"/>
      <c r="F66"/>
    </row>
    <row r="67" spans="2:6" ht="30" customHeight="1">
      <c r="B67" s="1358" t="s">
        <v>1283</v>
      </c>
      <c r="C67"/>
      <c r="D67"/>
      <c r="E67"/>
      <c r="F67"/>
    </row>
    <row r="68" spans="2:6" ht="30" customHeight="1">
      <c r="B68" s="1358" t="s">
        <v>1284</v>
      </c>
      <c r="C68"/>
      <c r="D68"/>
      <c r="E68"/>
      <c r="F68"/>
    </row>
    <row r="69" spans="2:6" ht="30" customHeight="1">
      <c r="B69" s="1358" t="s">
        <v>1285</v>
      </c>
      <c r="C69"/>
      <c r="D69"/>
      <c r="E69"/>
      <c r="F69"/>
    </row>
    <row r="70" spans="2:6" ht="30" customHeight="1">
      <c r="B70" s="1358" t="s">
        <v>1286</v>
      </c>
      <c r="C70"/>
      <c r="D70"/>
      <c r="E70"/>
      <c r="F70"/>
    </row>
    <row r="71" spans="2:6" ht="30" customHeight="1">
      <c r="B71" s="1358" t="s">
        <v>1287</v>
      </c>
      <c r="C71"/>
      <c r="D71"/>
      <c r="E71"/>
      <c r="F71"/>
    </row>
    <row r="72" spans="2:6" ht="30" customHeight="1">
      <c r="B72" s="1358" t="s">
        <v>1288</v>
      </c>
      <c r="C72"/>
      <c r="D72"/>
      <c r="E72"/>
      <c r="F72"/>
    </row>
    <row r="73" spans="2:6" ht="30" customHeight="1">
      <c r="B73" s="1358" t="s">
        <v>1289</v>
      </c>
      <c r="C73"/>
      <c r="D73"/>
      <c r="E73"/>
      <c r="F73"/>
    </row>
    <row r="74" spans="2:6" ht="30" customHeight="1">
      <c r="B74" s="1358" t="s">
        <v>1290</v>
      </c>
      <c r="C74"/>
      <c r="D74"/>
      <c r="E74"/>
      <c r="F74"/>
    </row>
    <row r="75" spans="2:6" ht="30" customHeight="1">
      <c r="B75" s="1358" t="s">
        <v>1291</v>
      </c>
      <c r="C75"/>
      <c r="D75"/>
      <c r="E75"/>
      <c r="F75"/>
    </row>
    <row r="76" spans="2:6" ht="30" customHeight="1">
      <c r="B76" s="1358" t="s">
        <v>1292</v>
      </c>
      <c r="C76"/>
      <c r="D76"/>
      <c r="E76"/>
      <c r="F76"/>
    </row>
    <row r="77" spans="2:6" ht="30" customHeight="1">
      <c r="B77" s="1358" t="s">
        <v>1293</v>
      </c>
      <c r="C77"/>
      <c r="D77"/>
      <c r="E77"/>
      <c r="F77"/>
    </row>
    <row r="78" spans="2:6" ht="30" customHeight="1">
      <c r="B78" s="1358" t="s">
        <v>1301</v>
      </c>
      <c r="C78"/>
      <c r="D78"/>
      <c r="E78"/>
      <c r="F78"/>
    </row>
    <row r="79" spans="2:6" ht="30" customHeight="1">
      <c r="B79" s="1358" t="s">
        <v>1294</v>
      </c>
      <c r="C79"/>
      <c r="D79"/>
      <c r="E79"/>
      <c r="F79"/>
    </row>
    <row r="80" spans="2:6" ht="30" customHeight="1">
      <c r="B80" s="1358" t="s">
        <v>1295</v>
      </c>
      <c r="C80"/>
      <c r="D80"/>
      <c r="E80"/>
      <c r="F80"/>
    </row>
    <row r="81" spans="2:6" ht="30" customHeight="1">
      <c r="B81" s="1358" t="s">
        <v>1296</v>
      </c>
      <c r="C81"/>
      <c r="D81"/>
      <c r="E81"/>
      <c r="F81"/>
    </row>
    <row r="82" spans="2:6" ht="30" customHeight="1">
      <c r="B82" s="1358" t="s">
        <v>1297</v>
      </c>
      <c r="C82"/>
      <c r="D82"/>
      <c r="E82"/>
      <c r="F82"/>
    </row>
    <row r="83" spans="2:6" ht="30" customHeight="1">
      <c r="B83" s="1358" t="s">
        <v>1298</v>
      </c>
      <c r="C83"/>
      <c r="D83"/>
      <c r="E83"/>
      <c r="F83"/>
    </row>
    <row r="84" spans="2:6" ht="30" customHeight="1">
      <c r="B84" s="1358" t="s">
        <v>1299</v>
      </c>
      <c r="C84"/>
      <c r="D84"/>
      <c r="E84"/>
      <c r="F84"/>
    </row>
    <row r="85" spans="2:6" ht="30" customHeight="1">
      <c r="B85" s="1358" t="s">
        <v>1300</v>
      </c>
      <c r="C85"/>
      <c r="D85"/>
      <c r="E85"/>
      <c r="F85"/>
    </row>
    <row r="86" spans="2:6" ht="30" customHeight="1">
      <c r="B86" s="1358" t="s">
        <v>1302</v>
      </c>
      <c r="C86"/>
      <c r="D86"/>
      <c r="E86"/>
      <c r="F86"/>
    </row>
    <row r="87" spans="2:6" ht="30" customHeight="1">
      <c r="B87" s="1358" t="s">
        <v>1303</v>
      </c>
      <c r="C87"/>
      <c r="D87"/>
      <c r="E87"/>
      <c r="F87"/>
    </row>
    <row r="88" spans="2:6" ht="30" customHeight="1">
      <c r="B88" s="1358" t="s">
        <v>1304</v>
      </c>
      <c r="C88"/>
      <c r="D88"/>
      <c r="E88"/>
      <c r="F88"/>
    </row>
    <row r="89" spans="2:6" ht="27.95" customHeight="1">
      <c r="B89"/>
      <c r="C89"/>
      <c r="D89"/>
      <c r="E89"/>
      <c r="F89"/>
    </row>
    <row r="90" spans="2:6" ht="27.95" customHeight="1">
      <c r="B90" s="465" t="s">
        <v>575</v>
      </c>
      <c r="C90"/>
      <c r="D90"/>
      <c r="E90"/>
      <c r="F90"/>
    </row>
    <row r="91" spans="2:6" ht="30" customHeight="1">
      <c r="B91" s="449" t="s">
        <v>960</v>
      </c>
      <c r="C91"/>
      <c r="D91"/>
      <c r="E91"/>
      <c r="F91"/>
    </row>
    <row r="92" spans="2:6" ht="30" customHeight="1">
      <c r="B92" s="448" t="s">
        <v>961</v>
      </c>
      <c r="C92"/>
      <c r="D92"/>
      <c r="E92"/>
      <c r="F92"/>
    </row>
    <row r="93" spans="2:6" ht="30" customHeight="1">
      <c r="B93" s="448" t="s">
        <v>962</v>
      </c>
      <c r="C93"/>
      <c r="D93"/>
      <c r="E93"/>
      <c r="F93"/>
    </row>
    <row r="94" spans="2:6" ht="30" customHeight="1">
      <c r="B94" s="448" t="s">
        <v>963</v>
      </c>
      <c r="C94"/>
      <c r="D94"/>
      <c r="E94"/>
      <c r="F94"/>
    </row>
    <row r="95" spans="2:6" ht="30" customHeight="1">
      <c r="B95" s="448" t="s">
        <v>964</v>
      </c>
      <c r="C95"/>
      <c r="D95"/>
      <c r="E95"/>
      <c r="F95"/>
    </row>
    <row r="96" spans="2:6" ht="30" customHeight="1">
      <c r="B96" s="448" t="s">
        <v>965</v>
      </c>
      <c r="C96"/>
      <c r="D96"/>
      <c r="E96"/>
      <c r="F96"/>
    </row>
    <row r="97" spans="2:6" ht="30" customHeight="1">
      <c r="B97" s="448" t="s">
        <v>966</v>
      </c>
      <c r="C97"/>
      <c r="D97"/>
      <c r="E97"/>
      <c r="F97"/>
    </row>
    <row r="98" spans="2:6" ht="30" customHeight="1">
      <c r="B98" s="448" t="s">
        <v>967</v>
      </c>
      <c r="C98"/>
      <c r="D98"/>
      <c r="E98"/>
      <c r="F98"/>
    </row>
    <row r="99" spans="2:6" ht="30" customHeight="1">
      <c r="B99" s="448" t="s">
        <v>968</v>
      </c>
      <c r="C99"/>
      <c r="D99"/>
      <c r="E99"/>
      <c r="F99"/>
    </row>
    <row r="100" spans="2:6" ht="30" customHeight="1">
      <c r="B100" s="448" t="s">
        <v>969</v>
      </c>
      <c r="C100"/>
      <c r="D100"/>
      <c r="E100"/>
      <c r="F100"/>
    </row>
    <row r="101" spans="2:6" ht="30" customHeight="1">
      <c r="B101" s="448" t="s">
        <v>970</v>
      </c>
      <c r="C101"/>
      <c r="D101"/>
      <c r="E101"/>
      <c r="F101"/>
    </row>
    <row r="102" spans="2:6" ht="30" customHeight="1">
      <c r="B102" s="448" t="s">
        <v>971</v>
      </c>
      <c r="C102"/>
      <c r="D102"/>
      <c r="E102"/>
      <c r="F102"/>
    </row>
    <row r="103" spans="2:6" ht="30" customHeight="1">
      <c r="B103" s="448" t="s">
        <v>972</v>
      </c>
      <c r="C103"/>
      <c r="D103"/>
      <c r="E103"/>
      <c r="F103"/>
    </row>
    <row r="104" spans="2:6" ht="27.95" customHeight="1">
      <c r="B104"/>
      <c r="C104"/>
      <c r="D104"/>
      <c r="E104"/>
      <c r="F104"/>
    </row>
    <row r="105" spans="2:6" ht="27.95" customHeight="1">
      <c r="B105" s="466" t="s">
        <v>574</v>
      </c>
      <c r="C105"/>
      <c r="D105"/>
      <c r="E105"/>
      <c r="F105"/>
    </row>
    <row r="106" spans="2:6" ht="30" customHeight="1">
      <c r="B106" s="449" t="s">
        <v>952</v>
      </c>
      <c r="C106"/>
      <c r="D106"/>
      <c r="E106"/>
      <c r="F106"/>
    </row>
    <row r="107" spans="2:6" ht="30" customHeight="1">
      <c r="B107" s="448" t="s">
        <v>953</v>
      </c>
      <c r="C107"/>
      <c r="D107"/>
      <c r="E107"/>
      <c r="F107"/>
    </row>
    <row r="108" spans="2:6" ht="30" customHeight="1">
      <c r="B108" s="448" t="s">
        <v>959</v>
      </c>
      <c r="C108"/>
      <c r="D108"/>
      <c r="E108"/>
      <c r="F108"/>
    </row>
    <row r="109" spans="2:6" ht="30" customHeight="1">
      <c r="B109" s="448" t="s">
        <v>956</v>
      </c>
      <c r="C109"/>
      <c r="D109"/>
      <c r="E109"/>
      <c r="F109"/>
    </row>
    <row r="110" spans="2:6" ht="30" customHeight="1">
      <c r="B110" s="448" t="s">
        <v>954</v>
      </c>
      <c r="C110"/>
      <c r="D110"/>
      <c r="E110"/>
      <c r="F110"/>
    </row>
    <row r="111" spans="2:6" ht="30" customHeight="1">
      <c r="B111" s="448" t="s">
        <v>955</v>
      </c>
      <c r="C111"/>
      <c r="D111"/>
      <c r="E111"/>
      <c r="F111"/>
    </row>
    <row r="112" spans="2:6" ht="19.5" customHeight="1">
      <c r="B112"/>
      <c r="C112"/>
      <c r="D112"/>
      <c r="E112"/>
      <c r="F112"/>
    </row>
    <row r="113" spans="2:6" ht="19.5" customHeight="1">
      <c r="C113"/>
      <c r="D113"/>
      <c r="E113"/>
      <c r="F113"/>
    </row>
    <row r="114" spans="2:6" ht="19.5" customHeight="1">
      <c r="B114"/>
      <c r="C114"/>
      <c r="D114"/>
      <c r="E114"/>
      <c r="F114"/>
    </row>
    <row r="115" spans="2:6" ht="19.5" customHeight="1">
      <c r="B115"/>
      <c r="C115"/>
      <c r="D115"/>
      <c r="E115"/>
      <c r="F115"/>
    </row>
    <row r="116" spans="2:6" ht="19.5" customHeight="1">
      <c r="B116"/>
      <c r="C116"/>
      <c r="D116"/>
      <c r="E116"/>
      <c r="F116"/>
    </row>
  </sheetData>
  <mergeCells count="1">
    <mergeCell ref="B3:C3"/>
  </mergeCells>
  <hyperlinks>
    <hyperlink ref="B10" location="Summary!B90" display="REFINING &amp; CHEMICALS" xr:uid="{7BCC5FD9-CE08-F544-8781-ACF755B765D8}"/>
    <hyperlink ref="B7" location="Summary!B49" display="iLNG" xr:uid="{08356425-8FE7-7A41-B81D-188629151FE7}"/>
    <hyperlink ref="B9" location="Summary!B62" display="UPSTREAM OIL AND GAS ACTIVITIES" xr:uid="{647B3410-AC49-C243-BF61-3B11BCA33A40}"/>
    <hyperlink ref="B14" location="'Financial highlights (p13)'!A1" display="Financial highlights (p13)" xr:uid="{420ED7E8-1025-5946-8C7F-8F3A2260CC07}"/>
    <hyperlink ref="B15" location="'Market environment (p13)'!A1" display="Market environment (p13)" xr:uid="{D1326B1B-421F-8F47-9A14-20085F9FD138}"/>
    <hyperlink ref="B17" location="'Fin. High. by quarter (p14-15)'!A1" display="Fin. High. by quarter (p14-15)" xr:uid="{A1AD9A29-946B-C84A-A33C-86227B23FF3C}"/>
    <hyperlink ref="B19" location="'Consol. stat. income (p16)'!A1" display="Consol. stat. income (p16)" xr:uid="{11B38426-42F4-744D-81D4-0C03E19FD111}"/>
    <hyperlink ref="B20" location="'Sales (p17)'!A1" display="Sales (p17)" xr:uid="{2C378619-B57F-104A-A0F6-794FB41CA988}"/>
    <hyperlink ref="B21" location="'Deprec. depl. &amp; impairme. (p17)'!A1" display="Deprec. depl. &amp; impairme. (p17)" xr:uid="{A7E5A79B-FE6E-F248-92F7-1EA0FF066F8D}"/>
    <hyperlink ref="B22" location="'Equity in income (loss) (p17)'!A1" display="Equity in income (loss) (p17)" xr:uid="{63D4F351-2397-D848-9E7E-F3A22E32B847}"/>
    <hyperlink ref="B23" location="'Income taxes (p17)'!A1" display="Income taxes (p17)" xr:uid="{DB9D6AFB-C04F-3D47-9CF8-C28A175A3B44}"/>
    <hyperlink ref="B24" location="'Adj. items op. income (p18)'!A1" display="Adj. items op. income (p18)" xr:uid="{22C610A6-1541-E74C-BECC-617C0D2899F2}"/>
    <hyperlink ref="B25" location="'Adj. items net income (p19)'!A1" display="Adj. items net income (p19)" xr:uid="{20617B96-0AF0-8749-B42A-0408D33A7A3B}"/>
    <hyperlink ref="B26" location="'Cons. balance sheet in (p20)'!A1" display="Cons. balance sheet in (p20)" xr:uid="{AC5A2F21-818F-194F-BAE5-4BEC55F88CBD}"/>
    <hyperlink ref="B27" location="'Net tangible &amp; intangible (p21)'!A1" display="Net tangible &amp; intangible (p21)" xr:uid="{A873AE8B-B3FA-9A45-B3F5-D9D717349CC6}"/>
    <hyperlink ref="B28" location="'Property, plant &amp; equip. (p21)'!A1" display="Property, plant &amp; equip. (p21)" xr:uid="{58F5F75C-8036-564E-B34C-7078057AB4F7}"/>
    <hyperlink ref="B29" location="'Non-current assets (p21)'!A1" display="Non-current assets (p21)" xr:uid="{D476E7FB-1ADA-3D47-B654-EBAC9243FC3C}"/>
    <hyperlink ref="B30" location="'Non-current debt (p22)'!A1" display="Non-current debt (p22)" xr:uid="{DB343D31-4E50-3D4B-98C1-717FDBF54CC7}"/>
    <hyperlink ref="B31" location="'Consolidated Equity (p23-24)'!A1" display="Consolidated Equity (p23-24)" xr:uid="{CF33844E-A60C-7040-9D42-D6A0D6C4C136}"/>
    <hyperlink ref="B32" location="'Net-debt-to-equity ratio (p24)'!A1" display="Net-debt-to-equity ratio (p24)" xr:uid="{6E3B9CEC-D8BB-FA4C-9418-D54F6FBE9A05}"/>
    <hyperlink ref="B33" location="'Capital replacement cost (p24)'!A1" display="Capital replacement cost (p24)" xr:uid="{E3322E10-0D23-7D43-A6A0-F86073A809AE}"/>
    <hyperlink ref="B34" location="'Capital employed (p24)'!A1" display="Capital employed (p24)" xr:uid="{B976372E-2CE9-B64E-A554-A1C20572F412}"/>
    <hyperlink ref="B35" location="'ROACE by bs (p25)'!A1" display="ROACE by bs (p25)" xr:uid="{B0E129CC-6434-D545-9D3F-092F72DB5BB7}"/>
    <hyperlink ref="B36" location="'Conso stat. cash flows (p26)'!A1" display="Conso stat. cash flows (p26)" xr:uid="{85B9C826-286A-F146-821E-F00183DF2175}"/>
    <hyperlink ref="B37" location="'Cash flows from op. (p26) '!A1" display="Cash flows from op. (p26) " xr:uid="{0AA86717-9BEA-434C-BC02-C7A1B2C05941}"/>
    <hyperlink ref="B38" location="'﻿Gross investments (p27)'!A1" display="﻿Gross investments (p27)" xr:uid="{7DD83C9C-3000-1F4D-BBE5-69BC04E796F9}"/>
    <hyperlink ref="B39" location="'Organic investments by bs (p27)'!A1" display="Organic investments by bs (p27)" xr:uid="{720DD97D-2082-D243-ADB1-62FB699B9EF4}"/>
    <hyperlink ref="B40" location="'Divestments by bs (p27)'!A1" display="Divestments by bs (p27)" xr:uid="{3C7734CD-3F6A-E448-A613-F94DE58FD208}"/>
    <hyperlink ref="B41" location="'Share information (p29) '!A1" display="Share information (p29) " xr:uid="{6DAE0A39-D836-3D42-BCEC-99D8300FAD39}"/>
    <hyperlink ref="B42" location="'Payroll (p30)'!A1" display="Payroll (p30)" xr:uid="{0EF1E711-6C65-884B-B2A0-B5F69779C955}"/>
    <hyperlink ref="B16" location="'Op. High. by quarter (p14-15)'!A1" display="Op. High. by quarter (p14-15)" xr:uid="{62352788-5DDF-B34F-A91E-F471C99178E3}"/>
    <hyperlink ref="B18" location="'Market envir. price (p14-15)'!A1" display="Market envir. price (p14-15)" xr:uid="{8CA67E05-1BEE-724D-B50E-73DF583E6D15}"/>
    <hyperlink ref="B43" location="'Number of employees (p30)'!A1" display="Number of employees (p30)" xr:uid="{0AD915AD-E74D-9A4D-9039-112DEBAA0635}"/>
    <hyperlink ref="B46" location="'Financial highlights EP (p35)'!A1" display="Financial highlights EP (p35)" xr:uid="{8401FC2B-EA1B-0941-AABA-F36C2B84932D}"/>
    <hyperlink ref="B47" location="'Production (p35)'!A1" display="Production (p35)" xr:uid="{B4A5BE32-3E5B-294E-8267-40105C72BB0E}"/>
    <hyperlink ref="B63" location="'Production (p85)'!A1" display="Production (p85)" xr:uid="{BEB272A2-909F-7F48-A30D-7D5D6859F618}"/>
    <hyperlink ref="B64" location="'Proved reserves (p85)'!A1" display="Proved reserves (p85)" xr:uid="{DAE5FF27-E0DB-4648-9165-E6DBA01AE761}"/>
    <hyperlink ref="B68" location="'Europe (p.89)'!A1" display="Europe (p89)" xr:uid="{4C975E59-C677-9349-AFA9-D1D9EA712EC5}"/>
    <hyperlink ref="B65" location="'Africa excl. North Africa (p86)'!A1" display="Africa excl. North Africa (p86)" xr:uid="{095C9925-0F4D-1747-A516-69152D027336}"/>
    <hyperlink ref="B69" location="'Mid. East &amp; North Africa (p90)'!A1" display="Mid. East &amp; North Africa (p90)" xr:uid="{CAECA413-7B2F-2641-9DFB-C8D486502473}"/>
    <hyperlink ref="B66" location="'America (p.87)'!A1" display="Americas (p87)" xr:uid="{0DCAAD45-5163-8F4E-AA2A-B49299C3FA8E}"/>
    <hyperlink ref="B67" location="'Asia-Pacific (p.88)'!A1" display="Asia-Pacific (p88)" xr:uid="{DA35C182-344C-B746-BAAD-1AF43858964E}"/>
    <hyperlink ref="B70" location="'Comb. liquids gas prod. (p91)'!A1" display="Comb. liquids gas prod. (p91)" xr:uid="{5C9FD97B-0142-164E-AB31-D3867554F514}"/>
    <hyperlink ref="B71" location="'Liquids prod. (p92)'!A1" display="Liquids prod. (p92)" xr:uid="{2122594B-82B1-2B4D-87DF-F04165A4ABEB}"/>
    <hyperlink ref="B72" location="'Gas production (p93)'!A1" display="Gas production (p93)" xr:uid="{B8D078AC-687A-2E4A-B897-3E28E247E78E}"/>
    <hyperlink ref="B73" location="'Key op. ratios Group (p94)'!A1" display="Key op. ratios Group (p94)" xr:uid="{8ABE6E09-DFA6-1A4E-8E35-4A02738EEEE5}"/>
    <hyperlink ref="B74" location="'Key op. ratios subs. (p94)'!A1" display="Key op. ratios subs. (p94)" xr:uid="{54263D0E-4454-8347-B978-1273AB3D6ADB}"/>
    <hyperlink ref="B75" location="'Changes oil bitum. gas (p95-98)'!A1" display="Changes oil bitum. gas (p95-98)" xr:uid="{B914D350-DF0B-E048-A335-073CD335D17C}"/>
    <hyperlink ref="B76" location="'Change oil&amp;Bitum.res. (p99-102)'!A1" display="Changes oil&amp;Bitum.res. (p99-102)" xr:uid="{47407640-45B6-EB4C-9883-0F8D38DAC969}"/>
    <hyperlink ref="B77" location="'Changes gas res. (p103-106)'!A1" display="Changes gas res. (p103-106)" xr:uid="{43F2888E-CDA0-F045-90AC-1F149772FFFE}"/>
    <hyperlink ref="B78" location="'Results op activities(p107-108)'!A1" display="Results op. activities (p107-108)" xr:uid="{482F3662-0D5A-2C4C-9860-623CF531D8C9}"/>
    <hyperlink ref="B79" location="'Cost incurred (p109-110)'!A1" display="Cost incurred (p109-110)" xr:uid="{A0D6F13E-6DAA-A948-BE21-85828EE4CC49}"/>
    <hyperlink ref="B80" location="'Capitalized cost (p111-112)'!A1" display="Capitalized cost (p111-112)" xr:uid="{EC74061F-0A30-0A4A-B935-DD30EAC118C3}"/>
    <hyperlink ref="B81" location="'Net cash flows (p113-114)'!A1" display="Net cash flows (p113-114)" xr:uid="{F4C9C5A8-C55D-8B48-A587-03E7132E3649}"/>
    <hyperlink ref="B82" location="'Changes net cash flows (p115)'!A1" display="Changes net cash flows (p115)" xr:uid="{6EE94464-4121-6B46-B870-A682021682AF}"/>
    <hyperlink ref="B83" location="'Oil Gas Acreage (p116)'!A1" display="Oil Gas Acreage (p116)" xr:uid="{27C214E4-3023-A24D-80A2-185FA9AC7EEA}"/>
    <hyperlink ref="B84" location="'Nb. prod. wells (p117)'!A1" display="Nb. prod. wells (p117)" xr:uid="{53CAE567-6110-DE49-9B83-4617F3FA4990}"/>
    <hyperlink ref="B85" location="'Nb.prod.dry.wells drilled(p118)'!A1" display="Nb.prod.dry.wells drilled (p118)" xr:uid="{76CEAF68-2EE6-8942-8C8C-7799273B2062}"/>
    <hyperlink ref="B86" location="'Explo.Devpt.wells (p119)'!A1" display="Explo.Devpt.wells (p119)" xr:uid="{3FA8770E-8338-8242-B309-9FE6F75339CA}"/>
    <hyperlink ref="B88" location="'Pipeline gas sales (p121)'!A1" display="Pipeline gas sales (p121)" xr:uid="{B20F1E0F-3BC5-E241-9CCD-EE4AFFF38217}"/>
    <hyperlink ref="B87" location="'Pipeline interests (p120)'!A1" display="Pipeline interests (p120)" xr:uid="{8436BAA8-9DA7-9641-A705-97D7D1D555B4}"/>
    <hyperlink ref="B91" location="'Financial highlights RC (p125)'!A1" display="Financial highlights RC (p125)" xr:uid="{0401CE85-FDC1-444A-828A-563F339137D0}"/>
    <hyperlink ref="B92" location="'Operational highlights (p125)'!A1" display="Operational highlights (p125)" xr:uid="{A2110F82-B539-894B-B454-746F2F3FB7BA}"/>
    <hyperlink ref="B93" location="'Refinery capacity (p128)'!A1" display="Refinery capacity (p128)" xr:uid="{E5D398FB-C472-1B48-8D1B-83EF88522E1B}"/>
    <hyperlink ref="B94" location="'Distillation capacity (p128)'!A1" display="Distillation capacity (p128)" xr:uid="{8777165A-E4DF-CC4F-9DF6-A687A326A297}"/>
    <hyperlink ref="B95" location="'Refinery throughput (p129)'!A1" display="Refinery throughput (p129)" xr:uid="{911D0DB9-C915-364A-ADF1-CE7DF015513A}"/>
    <hyperlink ref="B96" location="'Utiliz. rate feedstocks (p129)'!A1" display="Utiliz. rate feedstocks (p129)" xr:uid="{5E1942B9-A376-C547-A000-56C7C09A5368}"/>
    <hyperlink ref="B97" location="'Utiliz. rate crude (p129)'!A1" display="Utiliz. rate crude (p129)" xr:uid="{1419F876-D32A-1F40-97C5-F59E9A230D9D}"/>
    <hyperlink ref="B98" location="'Production levels (p129)'!A1" display="Production levels (p129)" xr:uid="{1EBB14FB-6310-234C-A3C0-B7E72D83D775}"/>
    <hyperlink ref="B99" location="'Main prod. capacities (p130)'!A1" display="Main prod. capacities (p130)" xr:uid="{E7531B63-2CFD-3C4B-88EE-F2A401CD5EF1}"/>
    <hyperlink ref="B101" location="'Sales by geo. area spe (p131)'!A1" display="Sales by geo. area (p131)" xr:uid="{A215E3A6-9932-5A47-A057-D63591E2F1EF}"/>
    <hyperlink ref="B102" location="'Sales by activity (p131)'!A1" display="Sales by activity (p131)" xr:uid="{50E7ADA6-4F44-6A44-83A3-DF0B126B39CE}"/>
    <hyperlink ref="B103" location="'Sales by geo. area spe (p131)'!A1" display="Sales by geo. area spe (p131)" xr:uid="{7E71522F-4AD6-4E4F-9771-B59730D47B5C}"/>
    <hyperlink ref="B106" location="'﻿Financial highlights MS (p135)'!A1" display="﻿Financial highlights MS (p135)" xr:uid="{B11ACCB4-5E8C-0042-BEAB-F8892986AB43}"/>
    <hyperlink ref="B107" location="'Operational highlights (p135)'!A1" display="Operational highlights (p135)" xr:uid="{0058EAA7-452B-CC40-80DF-89F6F43AE291}"/>
    <hyperlink ref="B108" location="'Petrol sales by area (p138)'!A1" display="Petrol sales by area (p134)" xr:uid="{4AC12FBD-4491-5F4A-9532-39A0453F7ADC}"/>
    <hyperlink ref="B109" location="'Petrol. sales by product (p139)'!A1" display="Petrol. sales by product (p139)" xr:uid="{5C2DDB0B-0F83-DA45-AB4F-3FC7BCB36A7D}"/>
    <hyperlink ref="B110" location="'Service-Stations (p140)'!A1" display="Service-Stations (p140)" xr:uid="{68644039-B06F-1141-8B99-60B1F1C79FCE}"/>
    <hyperlink ref="B111" location="'EV charge points (p140)'!A1" display="EV charge points (p140)" xr:uid="{769F8546-7993-094D-A5F4-0EDDE7EC4534}"/>
    <hyperlink ref="B5" location="Summary!B13" display="CORPORATE" xr:uid="{0EEEC612-A048-6741-B0E5-EA1C04E249BE}"/>
    <hyperlink ref="B100" location="'Prod. &amp; Utiliz. rate (p130)'!A1" display="Prod. &amp; Utiliz. Rate (p130)" xr:uid="{CB81E585-A8A8-4293-9274-ED9692834252}"/>
    <hyperlink ref="B8" location="Summary!B54" display="iPOWER" xr:uid="{05562F7B-FE9F-4C8D-A8AF-6A478BD803F3}"/>
    <hyperlink ref="B50" location="'﻿Finan. highlights iLNG (p55)'!A1" display="Financial highlights iLNG (p55)" xr:uid="{8246D6DB-C415-47A0-9CE0-DCD550566C7A}"/>
    <hyperlink ref="B51" location="'Hydrocarbon Prod&amp;LNG (p55)'!A1" display="Hydrocarbon Prod&amp;LNG (p55)" xr:uid="{A35E8A91-4F4B-413C-8A8E-80AC141AE743}"/>
    <hyperlink ref="B52" location="'Liquefied natural gas (p58)'!A1" display="Liquefied natural gas (p58)" xr:uid="{D1621D13-E85E-407C-A6C6-94438B65F8AB}"/>
    <hyperlink ref="B55" location="'﻿Finan. highlights iPOWER (p71)'!A1" display="Financial highlights iPower (p71)" xr:uid="{2D0642BE-5236-4762-8C96-5920E7B5AB8F}"/>
    <hyperlink ref="B56" location="'Renewables &amp; electricity (p71)'!A1" display="Renawables &amp; electricity (p71)" xr:uid="{29D8C602-6ADD-4FA6-82EC-9C383E926452}"/>
    <hyperlink ref="B57" location="'﻿CCGT power plants cap. (p74)'!A1" display="CCGT power plants cap. (p74)" xr:uid="{DCACAA1A-BC08-4522-BA4E-3C2894C20F3A}"/>
    <hyperlink ref="B59" location="'Ren. cap. in operation (p77)'!A1" display="Renewable cap. In operation (p77)" xr:uid="{4B5C7D31-4C97-4E2D-93C1-0FC8F480352E}"/>
    <hyperlink ref="B60" location="'Breakdown of gas elec. (p80)'!A1" display="Breakdown of gas electricity (p80)" xr:uid="{8026E156-322C-47DE-85EB-D16A1192B839}"/>
    <hyperlink ref="B58" location="'Renewable power cap. (p74)'!A1" display="Renewable power capacities (p74)" xr:uid="{6344F6FD-6BA6-4A94-B85E-725CAD65A2D7}"/>
    <hyperlink ref="B11" location="Summary!B105" display="MARKETING &amp; SERVICES" xr:uid="{FA5A0271-04D7-B94B-9937-C9FDBAF53BB6}"/>
    <hyperlink ref="B6" location="Summary!B45" display="EXPLORATION &amp; PRODUCTION" xr:uid="{1980887D-EB1A-6548-92F3-081985DF51DF}"/>
  </hyperlinks>
  <pageMargins left="0.25" right="0.25" top="0.75" bottom="0.75" header="0.3" footer="0.3"/>
  <pageSetup paperSize="9" scale="89"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D3FA6-631D-47C2-9A6E-FC9B6E903032}">
  <sheetPr>
    <tabColor rgb="FF285AFF"/>
    <pageSetUpPr fitToPage="1"/>
  </sheetPr>
  <dimension ref="A1:G13"/>
  <sheetViews>
    <sheetView showGridLines="0" zoomScaleNormal="100" zoomScaleSheetLayoutView="100" zoomScalePageLayoutView="115" workbookViewId="0"/>
  </sheetViews>
  <sheetFormatPr baseColWidth="10" defaultColWidth="11" defaultRowHeight="20.100000000000001" customHeight="1"/>
  <cols>
    <col min="1" max="1" width="5.5" style="1130" customWidth="1"/>
    <col min="2" max="2" width="46.125" style="1130" customWidth="1"/>
    <col min="3" max="3" width="22.25" style="1130" customWidth="1"/>
    <col min="4" max="7" width="12" style="1130" customWidth="1"/>
    <col min="8" max="8" width="5.5" style="1130" customWidth="1"/>
    <col min="9" max="9" width="10.375" style="1130" customWidth="1"/>
    <col min="10" max="10" width="10.5" style="1130" customWidth="1"/>
    <col min="11" max="16384" width="11" style="1130"/>
  </cols>
  <sheetData>
    <row r="1" spans="1:7" ht="20.100000000000001" customHeight="1">
      <c r="B1" s="1663" t="s">
        <v>1305</v>
      </c>
      <c r="C1" s="1663"/>
    </row>
    <row r="2" spans="1:7" ht="20.100000000000001" customHeight="1">
      <c r="A2" s="1131" t="s">
        <v>11</v>
      </c>
      <c r="B2" s="1681" t="s">
        <v>201</v>
      </c>
      <c r="C2" s="1681"/>
      <c r="D2" s="1681"/>
      <c r="E2" s="1681"/>
      <c r="F2" s="1681"/>
      <c r="G2" s="1681"/>
    </row>
    <row r="3" spans="1:7" ht="20.100000000000001" customHeight="1">
      <c r="B3" s="1079"/>
      <c r="C3" s="1079"/>
      <c r="D3" s="1079"/>
      <c r="E3" s="1079"/>
      <c r="F3" s="1079"/>
      <c r="G3" s="1079"/>
    </row>
    <row r="4" spans="1:7" ht="20.100000000000001" customHeight="1">
      <c r="B4" s="67"/>
      <c r="C4" s="67"/>
    </row>
    <row r="5" spans="1:7" ht="20.100000000000001" customHeight="1">
      <c r="B5" s="787" t="s">
        <v>7</v>
      </c>
      <c r="C5" s="754">
        <v>2022</v>
      </c>
      <c r="D5" s="788">
        <v>2021</v>
      </c>
      <c r="E5" s="788">
        <v>2020</v>
      </c>
      <c r="F5" s="788">
        <v>2019</v>
      </c>
      <c r="G5" s="788">
        <v>2018</v>
      </c>
    </row>
    <row r="6" spans="1:7" ht="20.100000000000001" customHeight="1">
      <c r="B6" s="899" t="s">
        <v>189</v>
      </c>
      <c r="C6" s="180">
        <v>3600</v>
      </c>
      <c r="D6" s="181">
        <v>3212</v>
      </c>
      <c r="E6" s="181">
        <v>-473</v>
      </c>
      <c r="F6" s="181">
        <v>2132</v>
      </c>
      <c r="G6" s="222">
        <v>1288</v>
      </c>
    </row>
    <row r="7" spans="1:7" ht="20.100000000000001" customHeight="1">
      <c r="B7" s="1280" t="s">
        <v>180</v>
      </c>
      <c r="C7" s="180">
        <v>-6610</v>
      </c>
      <c r="D7" s="181">
        <v>-273</v>
      </c>
      <c r="E7" s="181">
        <v>997</v>
      </c>
      <c r="F7" s="181">
        <v>996</v>
      </c>
      <c r="G7" s="222">
        <v>1140</v>
      </c>
    </row>
    <row r="8" spans="1:7" ht="20.100000000000001" customHeight="1">
      <c r="B8" s="1282" t="s">
        <v>190</v>
      </c>
      <c r="C8" s="400">
        <v>-3010</v>
      </c>
      <c r="D8" s="408">
        <v>2939</v>
      </c>
      <c r="E8" s="408">
        <v>524</v>
      </c>
      <c r="F8" s="408">
        <v>3128</v>
      </c>
      <c r="G8" s="409">
        <v>2428</v>
      </c>
    </row>
    <row r="9" spans="1:7" ht="20.100000000000001" customHeight="1">
      <c r="B9" s="20" t="s">
        <v>116</v>
      </c>
      <c r="C9" s="180">
        <v>1106</v>
      </c>
      <c r="D9" s="181">
        <v>485</v>
      </c>
      <c r="E9" s="181">
        <v>-100</v>
      </c>
      <c r="F9" s="181">
        <v>218</v>
      </c>
      <c r="G9" s="222">
        <v>682</v>
      </c>
    </row>
    <row r="10" spans="1:7" ht="20.100000000000001" customHeight="1">
      <c r="B10" s="20" t="s">
        <v>117</v>
      </c>
      <c r="C10" s="180">
        <v>12</v>
      </c>
      <c r="D10" s="181">
        <v>14</v>
      </c>
      <c r="E10" s="181">
        <v>28</v>
      </c>
      <c r="F10" s="181">
        <v>60</v>
      </c>
      <c r="G10" s="222">
        <v>60</v>
      </c>
    </row>
    <row r="11" spans="1:7" ht="20.100000000000001" customHeight="1">
      <c r="B11" s="83" t="s">
        <v>24</v>
      </c>
      <c r="C11" s="1285" t="s">
        <v>8</v>
      </c>
      <c r="D11" s="81" t="s">
        <v>8</v>
      </c>
      <c r="E11" s="81" t="s">
        <v>8</v>
      </c>
      <c r="F11" s="81" t="s">
        <v>8</v>
      </c>
      <c r="G11" s="82" t="s">
        <v>8</v>
      </c>
    </row>
    <row r="12" spans="1:7" ht="20.100000000000001" customHeight="1">
      <c r="B12" s="781" t="s">
        <v>688</v>
      </c>
      <c r="C12" s="471">
        <v>-1892</v>
      </c>
      <c r="D12" s="472">
        <v>3438</v>
      </c>
      <c r="E12" s="472">
        <v>452</v>
      </c>
      <c r="F12" s="472">
        <v>3406</v>
      </c>
      <c r="G12" s="472">
        <v>3170</v>
      </c>
    </row>
    <row r="13" spans="1:7" ht="20.100000000000001" customHeight="1">
      <c r="B13" s="1220"/>
      <c r="C13" s="1220"/>
      <c r="D13" s="1220"/>
      <c r="E13" s="1220"/>
      <c r="F13" s="1220"/>
      <c r="G13" s="1220"/>
    </row>
  </sheetData>
  <mergeCells count="2">
    <mergeCell ref="B2:G2"/>
    <mergeCell ref="B1:C1"/>
  </mergeCells>
  <hyperlinks>
    <hyperlink ref="A2" location="Summary!A1" display=" " xr:uid="{39EE2C87-5D44-4C53-B17C-4DFF8935FA40}"/>
  </hyperlinks>
  <pageMargins left="0.75" right="0.75" top="1" bottom="1" header="0.5" footer="0.5"/>
  <pageSetup paperSize="9" scale="54" orientation="portrait" r:id="rId1"/>
  <headerFooter>
    <oddFooter>&amp;L&amp;1#&amp;"Calibri"&amp;10&amp;K000000TOTAL Classification: Restricted Distribution TOTAL - All rights reserved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6CB84-65EE-421E-918A-38B5FADB067C}">
  <sheetPr>
    <tabColor rgb="FF0D69FF"/>
    <pageSetUpPr fitToPage="1"/>
  </sheetPr>
  <dimension ref="A1:M13"/>
  <sheetViews>
    <sheetView showGridLines="0" zoomScaleNormal="100" zoomScaleSheetLayoutView="100" workbookViewId="0"/>
  </sheetViews>
  <sheetFormatPr baseColWidth="10" defaultColWidth="5.5" defaultRowHeight="20.100000000000001" customHeight="1"/>
  <cols>
    <col min="1" max="1" width="5.5" style="1130"/>
    <col min="2" max="2" width="46.125" style="1130" customWidth="1"/>
    <col min="3" max="3" width="18.125" style="1130" customWidth="1"/>
    <col min="4" max="7" width="12" style="1130" customWidth="1"/>
    <col min="8" max="8" width="5.5" style="1130" customWidth="1"/>
    <col min="9" max="12" width="10.5" style="1130" customWidth="1"/>
    <col min="13" max="13" width="10.375" style="1130" customWidth="1"/>
    <col min="14" max="14" width="0" style="1130" hidden="1" customWidth="1"/>
    <col min="15" max="16384" width="5.5" style="1130"/>
  </cols>
  <sheetData>
    <row r="1" spans="1:13" ht="20.100000000000001" customHeight="1">
      <c r="B1" s="1663" t="s">
        <v>1305</v>
      </c>
      <c r="C1" s="1663"/>
    </row>
    <row r="2" spans="1:13" ht="20.100000000000001" customHeight="1">
      <c r="A2" s="1131" t="s">
        <v>11</v>
      </c>
      <c r="B2" s="1060" t="s">
        <v>126</v>
      </c>
      <c r="C2" s="1060"/>
      <c r="D2" s="19"/>
      <c r="E2" s="19"/>
      <c r="F2" s="19"/>
      <c r="G2" s="19"/>
      <c r="H2" s="19"/>
      <c r="I2" s="19"/>
      <c r="J2" s="19"/>
      <c r="K2" s="19"/>
      <c r="L2" s="19"/>
      <c r="M2" s="19"/>
    </row>
    <row r="3" spans="1:13" ht="20.100000000000001" customHeight="1">
      <c r="B3" s="1079"/>
      <c r="C3" s="1079"/>
      <c r="D3" s="1079"/>
      <c r="E3" s="1079"/>
      <c r="F3" s="1079"/>
      <c r="G3" s="1079"/>
    </row>
    <row r="4" spans="1:13" ht="20.100000000000001" customHeight="1">
      <c r="B4" s="2"/>
      <c r="C4" s="2"/>
      <c r="D4" s="2"/>
      <c r="E4" s="2"/>
      <c r="F4" s="2"/>
    </row>
    <row r="5" spans="1:13" ht="20.100000000000001" customHeight="1">
      <c r="B5" s="787" t="s">
        <v>7</v>
      </c>
      <c r="C5" s="754">
        <v>2022</v>
      </c>
      <c r="D5" s="788">
        <v>2021</v>
      </c>
      <c r="E5" s="788">
        <v>2020</v>
      </c>
      <c r="F5" s="788">
        <v>2019</v>
      </c>
      <c r="G5" s="788">
        <v>2018</v>
      </c>
    </row>
    <row r="6" spans="1:13" ht="20.100000000000001" customHeight="1">
      <c r="B6" s="20" t="s">
        <v>154</v>
      </c>
      <c r="C6" s="180">
        <v>-19825</v>
      </c>
      <c r="D6" s="222">
        <v>-8158</v>
      </c>
      <c r="E6" s="222">
        <v>-2450</v>
      </c>
      <c r="F6" s="181">
        <v>-5469</v>
      </c>
      <c r="G6" s="222">
        <v>-6971</v>
      </c>
    </row>
    <row r="7" spans="1:13" ht="20.100000000000001" customHeight="1">
      <c r="B7" s="89" t="s">
        <v>35</v>
      </c>
      <c r="C7" s="85">
        <v>-2417</v>
      </c>
      <c r="D7" s="90">
        <v>-1429</v>
      </c>
      <c r="E7" s="90">
        <v>2132</v>
      </c>
      <c r="F7" s="90">
        <v>-403</v>
      </c>
      <c r="G7" s="91">
        <v>455</v>
      </c>
    </row>
    <row r="8" spans="1:13" ht="20.100000000000001" customHeight="1">
      <c r="B8" s="473" t="s">
        <v>22</v>
      </c>
      <c r="C8" s="474">
        <v>-22242</v>
      </c>
      <c r="D8" s="475">
        <v>-9587</v>
      </c>
      <c r="E8" s="475">
        <v>-318</v>
      </c>
      <c r="F8" s="476">
        <v>-5872</v>
      </c>
      <c r="G8" s="475">
        <v>-6516</v>
      </c>
    </row>
    <row r="10" spans="1:13" ht="20.100000000000001" customHeight="1">
      <c r="B10" s="1141"/>
      <c r="C10" s="1141"/>
      <c r="D10" s="1141"/>
      <c r="E10" s="1141"/>
      <c r="F10" s="1141"/>
      <c r="G10" s="1141"/>
      <c r="H10" s="1141"/>
      <c r="I10" s="1141"/>
      <c r="J10" s="1141"/>
      <c r="K10" s="1141"/>
      <c r="L10" s="1141"/>
      <c r="M10" s="1141"/>
    </row>
    <row r="13" spans="1:13" ht="20.100000000000001" customHeight="1">
      <c r="B13" s="1286"/>
      <c r="C13" s="1286"/>
    </row>
  </sheetData>
  <mergeCells count="1">
    <mergeCell ref="B1:C1"/>
  </mergeCells>
  <hyperlinks>
    <hyperlink ref="A2" location="Summary!A1" display=" " xr:uid="{D29F3725-A96A-4592-B641-AE5A1F3165BE}"/>
  </hyperlinks>
  <pageMargins left="0.74803149606299213" right="0.74803149606299213" top="0.98425196850393704" bottom="0.98425196850393704" header="0.51181102362204722" footer="0.51181102362204722"/>
  <pageSetup paperSize="9" scale="56" orientation="portrait" r:id="rId1"/>
  <headerFooter>
    <oddFooter>&amp;L&amp;1#&amp;"Calibri"&amp;10&amp;K000000TOTAL Classification: Restricted Distribution TOTAL - All rights reserved</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D0D68-FFD1-4A8E-8FB3-B01A20988B2D}">
  <sheetPr>
    <tabColor rgb="FF285AFF"/>
    <pageSetUpPr fitToPage="1"/>
  </sheetPr>
  <dimension ref="A1:Q44"/>
  <sheetViews>
    <sheetView showGridLines="0" zoomScaleNormal="100" zoomScaleSheetLayoutView="100" zoomScalePageLayoutView="120" workbookViewId="0">
      <pane ySplit="4" topLeftCell="A29" activePane="bottomLeft" state="frozen"/>
      <selection activeCell="B36" sqref="B36"/>
      <selection pane="bottomLeft"/>
    </sheetView>
  </sheetViews>
  <sheetFormatPr baseColWidth="10" defaultColWidth="11" defaultRowHeight="20.100000000000001" customHeight="1"/>
  <cols>
    <col min="1" max="1" width="5.5" style="1130" customWidth="1"/>
    <col min="2" max="2" width="30.625" style="1130" customWidth="1"/>
    <col min="3" max="9" width="13.5" style="1130" customWidth="1"/>
    <col min="10" max="10" width="5.5" style="1130" customWidth="1"/>
    <col min="11" max="14" width="11" style="1130"/>
    <col min="15" max="15" width="10.375" style="1130" customWidth="1"/>
    <col min="16" max="16" width="0" style="1130" hidden="1" customWidth="1"/>
    <col min="17" max="16384" width="11" style="1130"/>
  </cols>
  <sheetData>
    <row r="1" spans="1:17" ht="20.100000000000001" customHeight="1">
      <c r="B1" s="1663" t="s">
        <v>1305</v>
      </c>
      <c r="C1" s="1663"/>
    </row>
    <row r="2" spans="1:17" ht="20.100000000000001" customHeight="1">
      <c r="A2" s="1131" t="s">
        <v>11</v>
      </c>
      <c r="B2" s="1060" t="s">
        <v>202</v>
      </c>
      <c r="C2" s="19"/>
      <c r="D2" s="19"/>
      <c r="E2" s="19"/>
      <c r="F2" s="19"/>
      <c r="G2" s="19"/>
      <c r="H2" s="19"/>
      <c r="I2" s="19"/>
    </row>
    <row r="4" spans="1:17" s="1287" customFormat="1" ht="42.75" customHeight="1">
      <c r="B4" s="17" t="s">
        <v>7</v>
      </c>
      <c r="C4" s="92" t="s">
        <v>189</v>
      </c>
      <c r="D4" s="92" t="s">
        <v>180</v>
      </c>
      <c r="E4" s="92" t="s">
        <v>190</v>
      </c>
      <c r="F4" s="93" t="s">
        <v>5</v>
      </c>
      <c r="G4" s="93" t="s">
        <v>6</v>
      </c>
      <c r="H4" s="93" t="s">
        <v>24</v>
      </c>
      <c r="I4" s="93" t="s">
        <v>25</v>
      </c>
      <c r="K4" s="1220"/>
      <c r="Q4" s="1220"/>
    </row>
    <row r="5" spans="1:17" ht="20.100000000000001" customHeight="1">
      <c r="B5" s="11" t="s">
        <v>993</v>
      </c>
      <c r="C5" s="410"/>
      <c r="D5" s="410"/>
      <c r="E5" s="410"/>
      <c r="F5" s="410"/>
      <c r="G5" s="410"/>
      <c r="H5" s="410"/>
      <c r="I5" s="94"/>
    </row>
    <row r="6" spans="1:17" ht="20.100000000000001" customHeight="1">
      <c r="B6" s="20" t="s">
        <v>36</v>
      </c>
      <c r="C6" s="95" t="s">
        <v>994</v>
      </c>
      <c r="D6" s="95" t="s">
        <v>994</v>
      </c>
      <c r="E6" s="95" t="s">
        <v>994</v>
      </c>
      <c r="F6" s="410">
        <v>239</v>
      </c>
      <c r="G6" s="410">
        <v>261</v>
      </c>
      <c r="H6" s="95" t="s">
        <v>994</v>
      </c>
      <c r="I6" s="94">
        <v>500</v>
      </c>
    </row>
    <row r="7" spans="1:17" ht="20.100000000000001" customHeight="1">
      <c r="B7" s="20" t="s">
        <v>37</v>
      </c>
      <c r="C7" s="95">
        <v>1248</v>
      </c>
      <c r="D7" s="410" t="s">
        <v>994</v>
      </c>
      <c r="E7" s="410">
        <v>1248</v>
      </c>
      <c r="F7" s="95" t="s">
        <v>994</v>
      </c>
      <c r="G7" s="95" t="s">
        <v>994</v>
      </c>
      <c r="H7" s="95" t="s">
        <v>994</v>
      </c>
      <c r="I7" s="410">
        <v>1248</v>
      </c>
    </row>
    <row r="8" spans="1:17" ht="20.100000000000001" customHeight="1">
      <c r="B8" s="20" t="s">
        <v>38</v>
      </c>
      <c r="C8" s="95">
        <v>-25</v>
      </c>
      <c r="D8" s="410" t="s">
        <v>994</v>
      </c>
      <c r="E8" s="410">
        <v>-25</v>
      </c>
      <c r="F8" s="95" t="s">
        <v>994</v>
      </c>
      <c r="G8" s="95">
        <v>-5</v>
      </c>
      <c r="H8" s="95" t="s">
        <v>994</v>
      </c>
      <c r="I8" s="410">
        <v>-30</v>
      </c>
    </row>
    <row r="9" spans="1:17" ht="20.100000000000001" customHeight="1">
      <c r="B9" s="89" t="s">
        <v>164</v>
      </c>
      <c r="C9" s="902">
        <v>-126</v>
      </c>
      <c r="D9" s="112">
        <v>-588</v>
      </c>
      <c r="E9" s="112">
        <v>-714</v>
      </c>
      <c r="F9" s="112" t="s">
        <v>994</v>
      </c>
      <c r="G9" s="112">
        <v>-98</v>
      </c>
      <c r="H9" s="902">
        <v>-9</v>
      </c>
      <c r="I9" s="112">
        <v>-821</v>
      </c>
    </row>
    <row r="10" spans="1:17" ht="20.100000000000001" customHeight="1">
      <c r="B10" s="903" t="s">
        <v>39</v>
      </c>
      <c r="C10" s="904" t="s">
        <v>994</v>
      </c>
      <c r="D10" s="904" t="s">
        <v>994</v>
      </c>
      <c r="E10" s="904" t="s">
        <v>994</v>
      </c>
      <c r="F10" s="904" t="s">
        <v>994</v>
      </c>
      <c r="G10" s="904" t="s">
        <v>994</v>
      </c>
      <c r="H10" s="904" t="s">
        <v>994</v>
      </c>
      <c r="I10" s="904" t="s">
        <v>994</v>
      </c>
    </row>
    <row r="11" spans="1:17" ht="20.100000000000001" customHeight="1">
      <c r="B11" s="900" t="s">
        <v>71</v>
      </c>
      <c r="C11" s="901">
        <v>-28</v>
      </c>
      <c r="D11" s="901">
        <v>-99</v>
      </c>
      <c r="E11" s="901">
        <v>-127</v>
      </c>
      <c r="F11" s="901">
        <v>-109</v>
      </c>
      <c r="G11" s="901">
        <v>-30</v>
      </c>
      <c r="H11" s="901">
        <v>-600</v>
      </c>
      <c r="I11" s="901">
        <v>-866</v>
      </c>
    </row>
    <row r="12" spans="1:17" ht="20.100000000000001" customHeight="1">
      <c r="B12" s="781" t="s">
        <v>688</v>
      </c>
      <c r="C12" s="471">
        <v>1069</v>
      </c>
      <c r="D12" s="471">
        <v>-687</v>
      </c>
      <c r="E12" s="471">
        <v>382</v>
      </c>
      <c r="F12" s="471">
        <v>130</v>
      </c>
      <c r="G12" s="471">
        <v>128</v>
      </c>
      <c r="H12" s="471">
        <v>-609</v>
      </c>
      <c r="I12" s="471">
        <v>31</v>
      </c>
    </row>
    <row r="13" spans="1:17" ht="20.100000000000001" customHeight="1">
      <c r="B13" s="11" t="s">
        <v>689</v>
      </c>
      <c r="C13" s="97"/>
      <c r="D13" s="97"/>
      <c r="E13" s="97"/>
      <c r="F13" s="270"/>
      <c r="G13" s="270"/>
      <c r="H13" s="270"/>
      <c r="I13" s="270"/>
    </row>
    <row r="14" spans="1:17" ht="20.100000000000001" customHeight="1">
      <c r="B14" s="20" t="s">
        <v>36</v>
      </c>
      <c r="C14" s="97" t="s">
        <v>8</v>
      </c>
      <c r="D14" s="270" t="s">
        <v>8</v>
      </c>
      <c r="E14" s="270" t="s">
        <v>8</v>
      </c>
      <c r="F14" s="97">
        <v>1481</v>
      </c>
      <c r="G14" s="270">
        <v>315</v>
      </c>
      <c r="H14" s="270" t="s">
        <v>8</v>
      </c>
      <c r="I14" s="270">
        <v>1796</v>
      </c>
    </row>
    <row r="15" spans="1:17" ht="20.100000000000001" customHeight="1">
      <c r="B15" s="20" t="s">
        <v>37</v>
      </c>
      <c r="C15" s="97">
        <v>-217</v>
      </c>
      <c r="D15" s="97" t="s">
        <v>8</v>
      </c>
      <c r="E15" s="270">
        <v>-217</v>
      </c>
      <c r="F15" s="270" t="s">
        <v>8</v>
      </c>
      <c r="G15" s="270" t="s">
        <v>8</v>
      </c>
      <c r="H15" s="270" t="s">
        <v>8</v>
      </c>
      <c r="I15" s="270">
        <v>-217</v>
      </c>
    </row>
    <row r="16" spans="1:17" ht="20.100000000000001" customHeight="1">
      <c r="B16" s="20" t="s">
        <v>38</v>
      </c>
      <c r="C16" s="97">
        <v>-17</v>
      </c>
      <c r="D16" s="270">
        <v>-59</v>
      </c>
      <c r="E16" s="270">
        <v>-76</v>
      </c>
      <c r="F16" s="270">
        <v>-10</v>
      </c>
      <c r="G16" s="270" t="s">
        <v>8</v>
      </c>
      <c r="H16" s="270" t="s">
        <v>8</v>
      </c>
      <c r="I16" s="270">
        <v>-86</v>
      </c>
    </row>
    <row r="17" spans="2:9" ht="20.100000000000001" customHeight="1">
      <c r="B17" s="20" t="s">
        <v>164</v>
      </c>
      <c r="C17" s="97">
        <v>-342</v>
      </c>
      <c r="D17" s="270">
        <v>-356</v>
      </c>
      <c r="E17" s="270">
        <v>-698</v>
      </c>
      <c r="F17" s="270">
        <v>-25</v>
      </c>
      <c r="G17" s="270">
        <v>-36</v>
      </c>
      <c r="H17" s="270" t="s">
        <v>8</v>
      </c>
      <c r="I17" s="270">
        <v>-759</v>
      </c>
    </row>
    <row r="18" spans="2:9" ht="20.100000000000001" customHeight="1">
      <c r="B18" s="20" t="s">
        <v>39</v>
      </c>
      <c r="C18" s="97" t="s">
        <v>8</v>
      </c>
      <c r="D18" s="270">
        <v>-170</v>
      </c>
      <c r="E18" s="270">
        <v>-170</v>
      </c>
      <c r="F18" s="270" t="s">
        <v>8</v>
      </c>
      <c r="G18" s="270" t="s">
        <v>8</v>
      </c>
      <c r="H18" s="270" t="s">
        <v>8</v>
      </c>
      <c r="I18" s="270">
        <v>-170</v>
      </c>
    </row>
    <row r="19" spans="2:9" ht="20.100000000000001" customHeight="1">
      <c r="B19" s="20" t="s">
        <v>71</v>
      </c>
      <c r="C19" s="270">
        <v>-81</v>
      </c>
      <c r="D19" s="270">
        <v>-20</v>
      </c>
      <c r="E19" s="270">
        <v>-101</v>
      </c>
      <c r="F19" s="270">
        <v>-1</v>
      </c>
      <c r="G19" s="270">
        <v>-37</v>
      </c>
      <c r="H19" s="270" t="s">
        <v>8</v>
      </c>
      <c r="I19" s="270">
        <v>-139</v>
      </c>
    </row>
    <row r="20" spans="2:9" ht="20.100000000000001" customHeight="1">
      <c r="B20" s="783" t="s">
        <v>688</v>
      </c>
      <c r="C20" s="782">
        <v>-657</v>
      </c>
      <c r="D20" s="782">
        <v>-605</v>
      </c>
      <c r="E20" s="782">
        <v>-1262</v>
      </c>
      <c r="F20" s="782">
        <v>1445</v>
      </c>
      <c r="G20" s="782">
        <v>242</v>
      </c>
      <c r="H20" s="782" t="s">
        <v>8</v>
      </c>
      <c r="I20" s="782">
        <v>425</v>
      </c>
    </row>
    <row r="21" spans="2:9" ht="20.100000000000001" customHeight="1">
      <c r="B21" s="11" t="s">
        <v>216</v>
      </c>
      <c r="C21" s="97"/>
      <c r="D21" s="97"/>
      <c r="E21" s="97"/>
      <c r="F21" s="270"/>
      <c r="G21" s="270"/>
      <c r="H21" s="270"/>
      <c r="I21" s="270"/>
    </row>
    <row r="22" spans="2:9" ht="20.100000000000001" customHeight="1">
      <c r="B22" s="20" t="s">
        <v>36</v>
      </c>
      <c r="C22" s="97" t="s">
        <v>8</v>
      </c>
      <c r="D22" s="270" t="s">
        <v>8</v>
      </c>
      <c r="E22" s="270" t="s">
        <v>8</v>
      </c>
      <c r="F22" s="97">
        <v>-1244</v>
      </c>
      <c r="G22" s="270">
        <v>-196</v>
      </c>
      <c r="H22" s="270" t="s">
        <v>8</v>
      </c>
      <c r="I22" s="270">
        <v>-1440</v>
      </c>
    </row>
    <row r="23" spans="2:9" ht="20.100000000000001" customHeight="1">
      <c r="B23" s="20" t="s">
        <v>37</v>
      </c>
      <c r="C23" s="97">
        <v>20</v>
      </c>
      <c r="D23" s="97" t="s">
        <v>8</v>
      </c>
      <c r="E23" s="270">
        <v>20</v>
      </c>
      <c r="F23" s="270" t="s">
        <v>8</v>
      </c>
      <c r="G23" s="270" t="s">
        <v>8</v>
      </c>
      <c r="H23" s="270" t="s">
        <v>8</v>
      </c>
      <c r="I23" s="270">
        <v>20</v>
      </c>
    </row>
    <row r="24" spans="2:9" ht="20.100000000000001" customHeight="1">
      <c r="B24" s="20" t="s">
        <v>38</v>
      </c>
      <c r="C24" s="97">
        <v>-39</v>
      </c>
      <c r="D24" s="270">
        <v>-35</v>
      </c>
      <c r="E24" s="270">
        <v>-74</v>
      </c>
      <c r="F24" s="270">
        <v>-30</v>
      </c>
      <c r="G24" s="270" t="s">
        <v>8</v>
      </c>
      <c r="H24" s="270" t="s">
        <v>8</v>
      </c>
      <c r="I24" s="270">
        <v>-104</v>
      </c>
    </row>
    <row r="25" spans="2:9" ht="20.100000000000001" customHeight="1">
      <c r="B25" s="20" t="s">
        <v>164</v>
      </c>
      <c r="C25" s="97">
        <v>-953</v>
      </c>
      <c r="D25" s="270">
        <v>-7693</v>
      </c>
      <c r="E25" s="270">
        <v>-8646</v>
      </c>
      <c r="F25" s="270">
        <v>-306</v>
      </c>
      <c r="G25" s="270" t="s">
        <v>8</v>
      </c>
      <c r="H25" s="270" t="s">
        <v>8</v>
      </c>
      <c r="I25" s="270">
        <v>-8952</v>
      </c>
    </row>
    <row r="26" spans="2:9" ht="20.100000000000001" customHeight="1">
      <c r="B26" s="20" t="s">
        <v>39</v>
      </c>
      <c r="C26" s="97" t="s">
        <v>8</v>
      </c>
      <c r="D26" s="270" t="s">
        <v>8</v>
      </c>
      <c r="E26" s="270" t="s">
        <v>8</v>
      </c>
      <c r="F26" s="270" t="s">
        <v>8</v>
      </c>
      <c r="G26" s="270" t="s">
        <v>8</v>
      </c>
      <c r="H26" s="270" t="s">
        <v>8</v>
      </c>
      <c r="I26" s="270" t="s">
        <v>8</v>
      </c>
    </row>
    <row r="27" spans="2:9" ht="20.100000000000001" customHeight="1">
      <c r="B27" s="20" t="s">
        <v>71</v>
      </c>
      <c r="C27" s="270">
        <v>-384</v>
      </c>
      <c r="D27" s="270">
        <v>-102</v>
      </c>
      <c r="E27" s="270">
        <v>-486</v>
      </c>
      <c r="F27" s="270">
        <v>-278</v>
      </c>
      <c r="G27" s="270">
        <v>-134</v>
      </c>
      <c r="H27" s="270">
        <v>-60</v>
      </c>
      <c r="I27" s="270">
        <v>-958</v>
      </c>
    </row>
    <row r="28" spans="2:9" ht="20.100000000000001" customHeight="1">
      <c r="B28" s="783" t="s">
        <v>688</v>
      </c>
      <c r="C28" s="782">
        <v>-1356</v>
      </c>
      <c r="D28" s="782">
        <v>-7830</v>
      </c>
      <c r="E28" s="782">
        <v>-9186</v>
      </c>
      <c r="F28" s="782">
        <v>-1858</v>
      </c>
      <c r="G28" s="782">
        <v>-330</v>
      </c>
      <c r="H28" s="782">
        <v>-60</v>
      </c>
      <c r="I28" s="782">
        <v>-11434</v>
      </c>
    </row>
    <row r="29" spans="2:9" ht="20.100000000000001" customHeight="1">
      <c r="B29" s="11" t="s">
        <v>191</v>
      </c>
      <c r="C29" s="97"/>
      <c r="D29" s="97"/>
      <c r="E29" s="97"/>
      <c r="F29" s="270"/>
      <c r="G29" s="270"/>
      <c r="H29" s="270"/>
      <c r="I29" s="270"/>
    </row>
    <row r="30" spans="2:9" ht="20.100000000000001" customHeight="1">
      <c r="B30" s="20" t="s">
        <v>36</v>
      </c>
      <c r="C30" s="97" t="s">
        <v>8</v>
      </c>
      <c r="D30" s="270" t="s">
        <v>8</v>
      </c>
      <c r="E30" s="270" t="s">
        <v>8</v>
      </c>
      <c r="F30" s="97">
        <v>477</v>
      </c>
      <c r="G30" s="270">
        <v>-31</v>
      </c>
      <c r="H30" s="270" t="s">
        <v>8</v>
      </c>
      <c r="I30" s="270">
        <v>446</v>
      </c>
    </row>
    <row r="31" spans="2:9" ht="20.100000000000001" customHeight="1">
      <c r="B31" s="20" t="s">
        <v>37</v>
      </c>
      <c r="C31" s="97">
        <v>-19</v>
      </c>
      <c r="D31" s="97" t="s">
        <v>8</v>
      </c>
      <c r="E31" s="270">
        <v>-19</v>
      </c>
      <c r="F31" s="270" t="s">
        <v>8</v>
      </c>
      <c r="G31" s="270" t="s">
        <v>8</v>
      </c>
      <c r="H31" s="270" t="s">
        <v>8</v>
      </c>
      <c r="I31" s="270">
        <v>-19</v>
      </c>
    </row>
    <row r="32" spans="2:9" ht="20.100000000000001" customHeight="1">
      <c r="B32" s="20" t="s">
        <v>38</v>
      </c>
      <c r="C32" s="97">
        <v>-4</v>
      </c>
      <c r="D32" s="270" t="s">
        <v>8</v>
      </c>
      <c r="E32" s="270">
        <v>-4</v>
      </c>
      <c r="F32" s="270" t="s">
        <v>8</v>
      </c>
      <c r="G32" s="270" t="s">
        <v>8</v>
      </c>
      <c r="H32" s="270" t="s">
        <v>8</v>
      </c>
      <c r="I32" s="270">
        <v>-4</v>
      </c>
    </row>
    <row r="33" spans="2:9" ht="20.100000000000001" customHeight="1">
      <c r="B33" s="20" t="s">
        <v>164</v>
      </c>
      <c r="C33" s="97">
        <v>-156</v>
      </c>
      <c r="D33" s="270">
        <v>-721</v>
      </c>
      <c r="E33" s="270">
        <v>-877</v>
      </c>
      <c r="F33" s="270">
        <v>-41</v>
      </c>
      <c r="G33" s="270">
        <v>-2</v>
      </c>
      <c r="H33" s="270" t="s">
        <v>8</v>
      </c>
      <c r="I33" s="270">
        <v>-920</v>
      </c>
    </row>
    <row r="34" spans="2:9" ht="20.100000000000001" customHeight="1">
      <c r="B34" s="20" t="s">
        <v>39</v>
      </c>
      <c r="C34" s="97" t="s">
        <v>8</v>
      </c>
      <c r="D34" s="270" t="s">
        <v>8</v>
      </c>
      <c r="E34" s="270" t="s">
        <v>8</v>
      </c>
      <c r="F34" s="270" t="s">
        <v>8</v>
      </c>
      <c r="G34" s="270" t="s">
        <v>8</v>
      </c>
      <c r="H34" s="270" t="s">
        <v>8</v>
      </c>
      <c r="I34" s="270" t="s">
        <v>8</v>
      </c>
    </row>
    <row r="35" spans="2:9" ht="20.100000000000001" customHeight="1">
      <c r="B35" s="20" t="s">
        <v>71</v>
      </c>
      <c r="C35" s="270">
        <v>-281</v>
      </c>
      <c r="D35" s="270">
        <v>-145</v>
      </c>
      <c r="E35" s="270">
        <v>-426</v>
      </c>
      <c r="F35" s="270">
        <v>-80</v>
      </c>
      <c r="G35" s="270">
        <v>-9</v>
      </c>
      <c r="H35" s="270">
        <v>-112</v>
      </c>
      <c r="I35" s="270">
        <v>-627</v>
      </c>
    </row>
    <row r="36" spans="2:9" ht="20.100000000000001" customHeight="1">
      <c r="B36" s="783" t="s">
        <v>688</v>
      </c>
      <c r="C36" s="782">
        <v>-460</v>
      </c>
      <c r="D36" s="782">
        <v>-866</v>
      </c>
      <c r="E36" s="782">
        <v>-1326</v>
      </c>
      <c r="F36" s="782">
        <v>356</v>
      </c>
      <c r="G36" s="782">
        <v>-42</v>
      </c>
      <c r="H36" s="782">
        <v>-112</v>
      </c>
      <c r="I36" s="782">
        <v>-1124</v>
      </c>
    </row>
    <row r="37" spans="2:9" ht="20.100000000000001" customHeight="1">
      <c r="B37" s="11" t="s">
        <v>182</v>
      </c>
      <c r="C37" s="97"/>
      <c r="D37" s="97"/>
      <c r="E37" s="97"/>
      <c r="F37" s="270"/>
      <c r="G37" s="270"/>
      <c r="H37" s="270"/>
      <c r="I37" s="270"/>
    </row>
    <row r="38" spans="2:9" ht="20.100000000000001" customHeight="1">
      <c r="B38" s="20" t="s">
        <v>36</v>
      </c>
      <c r="C38" s="97" t="s">
        <v>8</v>
      </c>
      <c r="D38" s="270" t="s">
        <v>8</v>
      </c>
      <c r="E38" s="270" t="s">
        <v>8</v>
      </c>
      <c r="F38" s="97">
        <v>-589</v>
      </c>
      <c r="G38" s="270">
        <v>-6</v>
      </c>
      <c r="H38" s="270" t="s">
        <v>8</v>
      </c>
      <c r="I38" s="270">
        <v>-595</v>
      </c>
    </row>
    <row r="39" spans="2:9" ht="20.100000000000001" customHeight="1">
      <c r="B39" s="20" t="s">
        <v>37</v>
      </c>
      <c r="C39" s="97">
        <v>48</v>
      </c>
      <c r="D39" s="97" t="s">
        <v>8</v>
      </c>
      <c r="E39" s="270">
        <v>48</v>
      </c>
      <c r="F39" s="270" t="s">
        <v>8</v>
      </c>
      <c r="G39" s="270" t="s">
        <v>8</v>
      </c>
      <c r="H39" s="270" t="s">
        <v>8</v>
      </c>
      <c r="I39" s="270">
        <v>48</v>
      </c>
    </row>
    <row r="40" spans="2:9" ht="20.100000000000001" customHeight="1">
      <c r="B40" s="20" t="s">
        <v>38</v>
      </c>
      <c r="C40" s="97" t="s">
        <v>8</v>
      </c>
      <c r="D40" s="270">
        <v>-67</v>
      </c>
      <c r="E40" s="270">
        <v>-67</v>
      </c>
      <c r="F40" s="270">
        <v>-3</v>
      </c>
      <c r="G40" s="270" t="s">
        <v>8</v>
      </c>
      <c r="H40" s="270" t="s">
        <v>8</v>
      </c>
      <c r="I40" s="270">
        <v>-70</v>
      </c>
    </row>
    <row r="41" spans="2:9" ht="20.100000000000001" customHeight="1">
      <c r="B41" s="20" t="s">
        <v>164</v>
      </c>
      <c r="C41" s="97">
        <v>-1065</v>
      </c>
      <c r="D41" s="270">
        <v>-707</v>
      </c>
      <c r="E41" s="270">
        <v>-1772</v>
      </c>
      <c r="F41" s="270">
        <v>-2</v>
      </c>
      <c r="G41" s="270" t="s">
        <v>8</v>
      </c>
      <c r="H41" s="270" t="s">
        <v>8</v>
      </c>
      <c r="I41" s="270">
        <v>-1774</v>
      </c>
    </row>
    <row r="42" spans="2:9" ht="20.100000000000001" customHeight="1">
      <c r="B42" s="20" t="s">
        <v>39</v>
      </c>
      <c r="C42" s="97" t="s">
        <v>8</v>
      </c>
      <c r="D42" s="270" t="s">
        <v>8</v>
      </c>
      <c r="E42" s="270" t="s">
        <v>8</v>
      </c>
      <c r="F42" s="270" t="s">
        <v>8</v>
      </c>
      <c r="G42" s="270" t="s">
        <v>8</v>
      </c>
      <c r="H42" s="270" t="s">
        <v>8</v>
      </c>
      <c r="I42" s="270" t="s">
        <v>8</v>
      </c>
    </row>
    <row r="43" spans="2:9" ht="20.100000000000001" customHeight="1">
      <c r="B43" s="20" t="s">
        <v>71</v>
      </c>
      <c r="C43" s="270">
        <v>-229</v>
      </c>
      <c r="D43" s="270">
        <v>-132</v>
      </c>
      <c r="E43" s="270">
        <v>-361</v>
      </c>
      <c r="F43" s="270">
        <v>-24</v>
      </c>
      <c r="G43" s="270">
        <v>-39</v>
      </c>
      <c r="H43" s="270">
        <v>-9</v>
      </c>
      <c r="I43" s="270">
        <v>-433</v>
      </c>
    </row>
    <row r="44" spans="2:9" ht="20.100000000000001" customHeight="1">
      <c r="B44" s="783" t="s">
        <v>688</v>
      </c>
      <c r="C44" s="782">
        <v>-1246</v>
      </c>
      <c r="D44" s="782">
        <v>-906</v>
      </c>
      <c r="E44" s="782">
        <v>-2152</v>
      </c>
      <c r="F44" s="782">
        <v>-618</v>
      </c>
      <c r="G44" s="782">
        <v>-45</v>
      </c>
      <c r="H44" s="782">
        <v>-9</v>
      </c>
      <c r="I44" s="782">
        <v>-2824</v>
      </c>
    </row>
  </sheetData>
  <mergeCells count="1">
    <mergeCell ref="B1:C1"/>
  </mergeCells>
  <hyperlinks>
    <hyperlink ref="A2" location="Summary!A1" display=" " xr:uid="{A9268BBF-AAB3-4BD8-82B6-689854D35E9C}"/>
  </hyperlinks>
  <pageMargins left="0.74803149606299213" right="0.74803149606299213" top="0.98425196850393704" bottom="0.98425196850393704" header="0.51181102362204722" footer="0.51181102362204722"/>
  <pageSetup paperSize="9" scale="55" orientation="portrait" r:id="rId1"/>
  <headerFooter>
    <oddFooter>&amp;L&amp;1#&amp;"Calibri"&amp;10&amp;K000000TOTAL Classification: Restricted Distribution TOTAL - All rights reserved</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20E85-7B18-462F-A783-F88B302E8958}">
  <sheetPr>
    <tabColor rgb="FF285AFF"/>
    <pageSetUpPr fitToPage="1"/>
  </sheetPr>
  <dimension ref="A1:I107"/>
  <sheetViews>
    <sheetView showGridLines="0" zoomScaleNormal="100" zoomScaleSheetLayoutView="100" workbookViewId="0">
      <pane ySplit="4" topLeftCell="A23" activePane="bottomLeft" state="frozen"/>
      <selection activeCell="B36" sqref="B36"/>
      <selection pane="bottomLeft"/>
    </sheetView>
  </sheetViews>
  <sheetFormatPr baseColWidth="10" defaultColWidth="11" defaultRowHeight="20.100000000000001" customHeight="1"/>
  <cols>
    <col min="1" max="1" width="5.5" style="1130" customWidth="1"/>
    <col min="2" max="2" width="30.625" style="1130" customWidth="1"/>
    <col min="3" max="9" width="13.5" style="1284" customWidth="1"/>
    <col min="10" max="10" width="5.5" style="1130" customWidth="1"/>
    <col min="11" max="14" width="11" style="1130"/>
    <col min="15" max="15" width="10.375" style="1130" customWidth="1"/>
    <col min="16" max="16" width="0" style="1130" hidden="1" customWidth="1"/>
    <col min="17" max="16384" width="11" style="1130"/>
  </cols>
  <sheetData>
    <row r="1" spans="1:9" ht="15.75">
      <c r="B1" s="1663" t="s">
        <v>1305</v>
      </c>
      <c r="C1" s="1663"/>
    </row>
    <row r="2" spans="1:9" ht="20.100000000000001" customHeight="1">
      <c r="A2" s="1131" t="s">
        <v>11</v>
      </c>
      <c r="B2" s="1069" t="s">
        <v>203</v>
      </c>
      <c r="C2" s="1079"/>
      <c r="D2" s="1079"/>
      <c r="E2" s="1079"/>
      <c r="F2" s="1079"/>
      <c r="G2" s="1079"/>
      <c r="H2" s="1079"/>
      <c r="I2" s="1079"/>
    </row>
    <row r="3" spans="1:9" ht="20.100000000000001" customHeight="1">
      <c r="B3" s="1079"/>
      <c r="C3" s="1079"/>
      <c r="D3" s="1079"/>
      <c r="E3" s="1079"/>
      <c r="F3" s="1079"/>
      <c r="G3" s="1079"/>
      <c r="H3" s="1079"/>
      <c r="I3" s="1079"/>
    </row>
    <row r="4" spans="1:9" ht="42.75" customHeight="1">
      <c r="B4" s="17" t="s">
        <v>7</v>
      </c>
      <c r="C4" s="92" t="s">
        <v>189</v>
      </c>
      <c r="D4" s="93" t="s">
        <v>180</v>
      </c>
      <c r="E4" s="93" t="s">
        <v>190</v>
      </c>
      <c r="F4" s="93" t="s">
        <v>5</v>
      </c>
      <c r="G4" s="93" t="s">
        <v>6</v>
      </c>
      <c r="H4" s="93" t="s">
        <v>24</v>
      </c>
      <c r="I4" s="93" t="s">
        <v>25</v>
      </c>
    </row>
    <row r="5" spans="1:9" ht="20.100000000000001" customHeight="1">
      <c r="B5" s="11" t="s">
        <v>993</v>
      </c>
      <c r="C5" s="410"/>
      <c r="D5" s="410"/>
      <c r="E5" s="410"/>
      <c r="F5" s="410"/>
      <c r="G5" s="410"/>
      <c r="H5" s="410"/>
      <c r="I5" s="410"/>
    </row>
    <row r="6" spans="1:9" ht="20.100000000000001" customHeight="1">
      <c r="B6" s="98" t="s">
        <v>36</v>
      </c>
      <c r="C6" s="412" t="s">
        <v>994</v>
      </c>
      <c r="D6" s="412" t="s">
        <v>994</v>
      </c>
      <c r="E6" s="412" t="s">
        <v>994</v>
      </c>
      <c r="F6" s="412">
        <v>323</v>
      </c>
      <c r="G6" s="412">
        <v>178</v>
      </c>
      <c r="H6" s="412" t="s">
        <v>994</v>
      </c>
      <c r="I6" s="412">
        <v>501</v>
      </c>
    </row>
    <row r="7" spans="1:9" ht="20.100000000000001" customHeight="1">
      <c r="B7" s="98" t="s">
        <v>37</v>
      </c>
      <c r="C7" s="412">
        <v>1138</v>
      </c>
      <c r="D7" s="412" t="s">
        <v>994</v>
      </c>
      <c r="E7" s="412">
        <v>1138</v>
      </c>
      <c r="F7" s="412" t="s">
        <v>994</v>
      </c>
      <c r="G7" s="412" t="s">
        <v>994</v>
      </c>
      <c r="H7" s="412" t="s">
        <v>994</v>
      </c>
      <c r="I7" s="412">
        <v>1138</v>
      </c>
    </row>
    <row r="8" spans="1:9" ht="20.100000000000001" customHeight="1">
      <c r="B8" s="98" t="s">
        <v>38</v>
      </c>
      <c r="C8" s="99">
        <v>-28</v>
      </c>
      <c r="D8" s="412" t="s">
        <v>994</v>
      </c>
      <c r="E8" s="412">
        <v>-28</v>
      </c>
      <c r="F8" s="412" t="s">
        <v>994</v>
      </c>
      <c r="G8" s="412">
        <v>-14</v>
      </c>
      <c r="H8" s="412" t="s">
        <v>994</v>
      </c>
      <c r="I8" s="412">
        <v>-42</v>
      </c>
    </row>
    <row r="9" spans="1:9" ht="20.100000000000001" customHeight="1">
      <c r="B9" s="98" t="s">
        <v>164</v>
      </c>
      <c r="C9" s="99">
        <v>-4481</v>
      </c>
      <c r="D9" s="412">
        <v>-11141</v>
      </c>
      <c r="E9" s="412">
        <v>-15622</v>
      </c>
      <c r="F9" s="412" t="s">
        <v>994</v>
      </c>
      <c r="G9" s="412">
        <v>-112</v>
      </c>
      <c r="H9" s="412">
        <v>-9</v>
      </c>
      <c r="I9" s="412">
        <v>-15743</v>
      </c>
    </row>
    <row r="10" spans="1:9" ht="20.100000000000001" customHeight="1">
      <c r="B10" s="98" t="s">
        <v>39</v>
      </c>
      <c r="C10" s="412">
        <v>1391</v>
      </c>
      <c r="D10" s="412" t="s">
        <v>994</v>
      </c>
      <c r="E10" s="412">
        <v>1391</v>
      </c>
      <c r="F10" s="412" t="s">
        <v>994</v>
      </c>
      <c r="G10" s="412" t="s">
        <v>994</v>
      </c>
      <c r="H10" s="412" t="s">
        <v>994</v>
      </c>
      <c r="I10" s="412">
        <v>1391</v>
      </c>
    </row>
    <row r="11" spans="1:9" ht="20.100000000000001" customHeight="1">
      <c r="B11" s="100" t="s">
        <v>71</v>
      </c>
      <c r="C11" s="101">
        <v>-576</v>
      </c>
      <c r="D11" s="102">
        <v>-1093</v>
      </c>
      <c r="E11" s="102">
        <v>-1669</v>
      </c>
      <c r="F11" s="102">
        <v>-990</v>
      </c>
      <c r="G11" s="102">
        <v>-60</v>
      </c>
      <c r="H11" s="102">
        <v>-197</v>
      </c>
      <c r="I11" s="102">
        <v>-2916</v>
      </c>
    </row>
    <row r="12" spans="1:9" ht="20.100000000000001" customHeight="1">
      <c r="B12" s="477" t="s">
        <v>688</v>
      </c>
      <c r="C12" s="471">
        <v>-2556</v>
      </c>
      <c r="D12" s="471">
        <v>-12234</v>
      </c>
      <c r="E12" s="471">
        <v>-14790</v>
      </c>
      <c r="F12" s="471">
        <v>-667</v>
      </c>
      <c r="G12" s="471">
        <v>-8</v>
      </c>
      <c r="H12" s="471">
        <v>-206</v>
      </c>
      <c r="I12" s="471">
        <v>-15671</v>
      </c>
    </row>
    <row r="13" spans="1:9" ht="20.100000000000001" customHeight="1">
      <c r="B13" s="11" t="s">
        <v>689</v>
      </c>
      <c r="C13" s="413"/>
      <c r="D13" s="413"/>
      <c r="E13" s="413"/>
      <c r="F13" s="413"/>
      <c r="G13" s="413"/>
      <c r="H13" s="413"/>
      <c r="I13" s="413"/>
    </row>
    <row r="14" spans="1:9" ht="20.100000000000001" customHeight="1">
      <c r="B14" s="98" t="s">
        <v>36</v>
      </c>
      <c r="C14" s="413" t="s">
        <v>8</v>
      </c>
      <c r="D14" s="413" t="s">
        <v>8</v>
      </c>
      <c r="E14" s="413"/>
      <c r="F14" s="413">
        <v>1277</v>
      </c>
      <c r="G14" s="413">
        <v>218</v>
      </c>
      <c r="H14" s="413" t="s">
        <v>8</v>
      </c>
      <c r="I14" s="413">
        <v>1495</v>
      </c>
    </row>
    <row r="15" spans="1:9" ht="20.100000000000001" customHeight="1">
      <c r="B15" s="98" t="s">
        <v>37</v>
      </c>
      <c r="C15" s="413">
        <v>-194</v>
      </c>
      <c r="D15" s="413" t="s">
        <v>8</v>
      </c>
      <c r="E15" s="413">
        <v>-194</v>
      </c>
      <c r="F15" s="413" t="s">
        <v>8</v>
      </c>
      <c r="G15" s="413" t="s">
        <v>8</v>
      </c>
      <c r="H15" s="413" t="s">
        <v>8</v>
      </c>
      <c r="I15" s="413">
        <v>-194</v>
      </c>
    </row>
    <row r="16" spans="1:9" ht="20.100000000000001" customHeight="1">
      <c r="B16" s="98" t="s">
        <v>38</v>
      </c>
      <c r="C16" s="104">
        <v>-17</v>
      </c>
      <c r="D16" s="413">
        <v>-75</v>
      </c>
      <c r="E16" s="413">
        <v>-92</v>
      </c>
      <c r="F16" s="413">
        <v>-118</v>
      </c>
      <c r="G16" s="413">
        <v>-44</v>
      </c>
      <c r="H16" s="413">
        <v>-54</v>
      </c>
      <c r="I16" s="413">
        <v>-308</v>
      </c>
    </row>
    <row r="17" spans="2:9" ht="20.100000000000001" customHeight="1">
      <c r="B17" s="98" t="s">
        <v>164</v>
      </c>
      <c r="C17" s="104">
        <v>-332</v>
      </c>
      <c r="D17" s="413">
        <v>-500</v>
      </c>
      <c r="E17" s="413">
        <v>-832</v>
      </c>
      <c r="F17" s="413">
        <v>-42</v>
      </c>
      <c r="G17" s="413">
        <v>-36</v>
      </c>
      <c r="H17" s="413" t="s">
        <v>8</v>
      </c>
      <c r="I17" s="413">
        <v>-910</v>
      </c>
    </row>
    <row r="18" spans="2:9" ht="20.100000000000001" customHeight="1">
      <c r="B18" s="98" t="s">
        <v>39</v>
      </c>
      <c r="C18" s="104" t="s">
        <v>8</v>
      </c>
      <c r="D18" s="413">
        <v>-1726</v>
      </c>
      <c r="E18" s="413">
        <v>-1726</v>
      </c>
      <c r="F18" s="413" t="s">
        <v>8</v>
      </c>
      <c r="G18" s="413" t="s">
        <v>8</v>
      </c>
      <c r="H18" s="413" t="s">
        <v>8</v>
      </c>
      <c r="I18" s="413">
        <v>-1726</v>
      </c>
    </row>
    <row r="19" spans="2:9" ht="20.100000000000001" customHeight="1">
      <c r="B19" s="100" t="s">
        <v>71</v>
      </c>
      <c r="C19" s="105">
        <v>-196</v>
      </c>
      <c r="D19" s="106">
        <v>-51</v>
      </c>
      <c r="E19" s="106">
        <v>-247</v>
      </c>
      <c r="F19" s="106">
        <v>-31</v>
      </c>
      <c r="G19" s="106">
        <v>-40</v>
      </c>
      <c r="H19" s="106">
        <v>-67</v>
      </c>
      <c r="I19" s="106">
        <v>-385</v>
      </c>
    </row>
    <row r="20" spans="2:9" ht="20.100000000000001" customHeight="1">
      <c r="B20" s="477" t="s">
        <v>688</v>
      </c>
      <c r="C20" s="782">
        <v>-739</v>
      </c>
      <c r="D20" s="782">
        <v>-2352</v>
      </c>
      <c r="E20" s="782">
        <v>-3091</v>
      </c>
      <c r="F20" s="782">
        <v>1086</v>
      </c>
      <c r="G20" s="782">
        <v>98</v>
      </c>
      <c r="H20" s="782">
        <v>-121</v>
      </c>
      <c r="I20" s="782">
        <v>-2028</v>
      </c>
    </row>
    <row r="21" spans="2:9" ht="20.100000000000001" customHeight="1">
      <c r="B21" s="103" t="s">
        <v>216</v>
      </c>
      <c r="C21" s="413"/>
      <c r="D21" s="413"/>
      <c r="E21" s="413"/>
      <c r="F21" s="413"/>
      <c r="G21" s="413"/>
      <c r="H21" s="413"/>
      <c r="I21" s="413"/>
    </row>
    <row r="22" spans="2:9" ht="20.100000000000001" customHeight="1">
      <c r="B22" s="98" t="s">
        <v>36</v>
      </c>
      <c r="C22" s="413" t="s">
        <v>8</v>
      </c>
      <c r="D22" s="413" t="s">
        <v>8</v>
      </c>
      <c r="E22" s="413" t="s">
        <v>8</v>
      </c>
      <c r="F22" s="413">
        <v>-1160</v>
      </c>
      <c r="G22" s="413">
        <v>-120</v>
      </c>
      <c r="H22" s="413" t="s">
        <v>8</v>
      </c>
      <c r="I22" s="413">
        <v>-1280</v>
      </c>
    </row>
    <row r="23" spans="2:9" ht="20.100000000000001" customHeight="1">
      <c r="B23" s="98" t="s">
        <v>37</v>
      </c>
      <c r="C23" s="413">
        <v>23</v>
      </c>
      <c r="D23" s="413" t="s">
        <v>8</v>
      </c>
      <c r="E23" s="413">
        <v>23</v>
      </c>
      <c r="F23" s="413" t="s">
        <v>8</v>
      </c>
      <c r="G23" s="413" t="s">
        <v>8</v>
      </c>
      <c r="H23" s="413" t="s">
        <v>8</v>
      </c>
      <c r="I23" s="413">
        <v>23</v>
      </c>
    </row>
    <row r="24" spans="2:9" ht="20.100000000000001" customHeight="1">
      <c r="B24" s="98" t="s">
        <v>38</v>
      </c>
      <c r="C24" s="104">
        <v>-43</v>
      </c>
      <c r="D24" s="413">
        <v>-29</v>
      </c>
      <c r="E24" s="413">
        <v>-72</v>
      </c>
      <c r="F24" s="413">
        <v>-292</v>
      </c>
      <c r="G24" s="413" t="s">
        <v>8</v>
      </c>
      <c r="H24" s="413" t="s">
        <v>8</v>
      </c>
      <c r="I24" s="413">
        <v>-364</v>
      </c>
    </row>
    <row r="25" spans="2:9" ht="20.100000000000001" customHeight="1">
      <c r="B25" s="98" t="s">
        <v>164</v>
      </c>
      <c r="C25" s="104">
        <v>-829</v>
      </c>
      <c r="D25" s="413">
        <v>-7328</v>
      </c>
      <c r="E25" s="413">
        <v>-8157</v>
      </c>
      <c r="F25" s="413">
        <v>-306</v>
      </c>
      <c r="G25" s="413">
        <v>-2</v>
      </c>
      <c r="H25" s="413" t="s">
        <v>8</v>
      </c>
      <c r="I25" s="413">
        <v>-8465</v>
      </c>
    </row>
    <row r="26" spans="2:9" ht="20.100000000000001" customHeight="1">
      <c r="B26" s="98" t="s">
        <v>39</v>
      </c>
      <c r="C26" s="104" t="s">
        <v>8</v>
      </c>
      <c r="D26" s="413" t="s">
        <v>8</v>
      </c>
      <c r="E26" s="413" t="s">
        <v>8</v>
      </c>
      <c r="F26" s="413" t="s">
        <v>8</v>
      </c>
      <c r="G26" s="413" t="s">
        <v>8</v>
      </c>
      <c r="H26" s="413">
        <v>104</v>
      </c>
      <c r="I26" s="413">
        <v>104</v>
      </c>
    </row>
    <row r="27" spans="2:9" ht="20.100000000000001" customHeight="1">
      <c r="B27" s="784" t="s">
        <v>71</v>
      </c>
      <c r="C27" s="105">
        <v>-566</v>
      </c>
      <c r="D27" s="106" t="s">
        <v>8</v>
      </c>
      <c r="E27" s="106">
        <v>-566</v>
      </c>
      <c r="F27" s="106">
        <v>-423</v>
      </c>
      <c r="G27" s="106">
        <v>-106</v>
      </c>
      <c r="H27" s="106">
        <v>-224</v>
      </c>
      <c r="I27" s="106">
        <v>-1319</v>
      </c>
    </row>
    <row r="28" spans="2:9" ht="20.100000000000001" customHeight="1">
      <c r="B28" s="783" t="s">
        <v>688</v>
      </c>
      <c r="C28" s="782">
        <v>-1415</v>
      </c>
      <c r="D28" s="782">
        <v>-7357</v>
      </c>
      <c r="E28" s="782">
        <v>-8772</v>
      </c>
      <c r="F28" s="782">
        <v>-2181</v>
      </c>
      <c r="G28" s="782">
        <v>-228</v>
      </c>
      <c r="H28" s="782">
        <v>-120</v>
      </c>
      <c r="I28" s="782">
        <v>-11301</v>
      </c>
    </row>
    <row r="29" spans="2:9" ht="20.100000000000001" customHeight="1">
      <c r="B29" s="103" t="s">
        <v>191</v>
      </c>
      <c r="C29" s="413"/>
      <c r="D29" s="413"/>
      <c r="E29" s="413"/>
      <c r="F29" s="413"/>
      <c r="G29" s="413"/>
      <c r="H29" s="413"/>
      <c r="I29" s="413"/>
    </row>
    <row r="30" spans="2:9" ht="20.100000000000001" customHeight="1">
      <c r="B30" s="98" t="s">
        <v>36</v>
      </c>
      <c r="C30" s="413" t="s">
        <v>8</v>
      </c>
      <c r="D30" s="413" t="s">
        <v>8</v>
      </c>
      <c r="E30" s="413" t="s">
        <v>8</v>
      </c>
      <c r="F30" s="413">
        <v>369</v>
      </c>
      <c r="G30" s="413">
        <v>-23</v>
      </c>
      <c r="H30" s="413" t="s">
        <v>8</v>
      </c>
      <c r="I30" s="413">
        <v>346</v>
      </c>
    </row>
    <row r="31" spans="2:9" ht="20.100000000000001" customHeight="1">
      <c r="B31" s="98" t="s">
        <v>37</v>
      </c>
      <c r="C31" s="413">
        <v>-15</v>
      </c>
      <c r="D31" s="413" t="s">
        <v>8</v>
      </c>
      <c r="E31" s="413">
        <v>-15</v>
      </c>
      <c r="F31" s="413" t="s">
        <v>8</v>
      </c>
      <c r="G31" s="413" t="s">
        <v>8</v>
      </c>
      <c r="H31" s="413" t="s">
        <v>8</v>
      </c>
      <c r="I31" s="413">
        <v>-15</v>
      </c>
    </row>
    <row r="32" spans="2:9" ht="20.100000000000001" customHeight="1">
      <c r="B32" s="98" t="s">
        <v>38</v>
      </c>
      <c r="C32" s="104">
        <v>-31</v>
      </c>
      <c r="D32" s="413">
        <v>-5</v>
      </c>
      <c r="E32" s="413">
        <v>-36</v>
      </c>
      <c r="F32" s="413">
        <v>-22</v>
      </c>
      <c r="G32" s="413" t="s">
        <v>8</v>
      </c>
      <c r="H32" s="413" t="s">
        <v>8</v>
      </c>
      <c r="I32" s="413">
        <v>-58</v>
      </c>
    </row>
    <row r="33" spans="2:9" ht="20.100000000000001" customHeight="1">
      <c r="B33" s="98" t="s">
        <v>164</v>
      </c>
      <c r="C33" s="104">
        <v>105</v>
      </c>
      <c r="D33" s="413">
        <v>-530</v>
      </c>
      <c r="E33" s="413">
        <v>-425</v>
      </c>
      <c r="F33" s="413">
        <v>-39</v>
      </c>
      <c r="G33" s="413">
        <v>-1</v>
      </c>
      <c r="H33" s="413" t="s">
        <v>8</v>
      </c>
      <c r="I33" s="413">
        <v>-465</v>
      </c>
    </row>
    <row r="34" spans="2:9" ht="20.100000000000001" customHeight="1">
      <c r="B34" s="98" t="s">
        <v>39</v>
      </c>
      <c r="C34" s="104" t="s">
        <v>8</v>
      </c>
      <c r="D34" s="413" t="s">
        <v>8</v>
      </c>
      <c r="E34" s="413" t="s">
        <v>8</v>
      </c>
      <c r="F34" s="413" t="s">
        <v>8</v>
      </c>
      <c r="G34" s="413" t="s">
        <v>8</v>
      </c>
      <c r="H34" s="413" t="s">
        <v>8</v>
      </c>
      <c r="I34" s="413" t="s">
        <v>8</v>
      </c>
    </row>
    <row r="35" spans="2:9" ht="20.100000000000001" customHeight="1">
      <c r="B35" s="784" t="s">
        <v>71</v>
      </c>
      <c r="C35" s="105">
        <v>422</v>
      </c>
      <c r="D35" s="106">
        <v>-405</v>
      </c>
      <c r="E35" s="106">
        <v>17</v>
      </c>
      <c r="F35" s="106">
        <v>-119</v>
      </c>
      <c r="G35" s="106">
        <v>-82</v>
      </c>
      <c r="H35" s="106">
        <v>-185</v>
      </c>
      <c r="I35" s="106">
        <v>-369</v>
      </c>
    </row>
    <row r="36" spans="2:9" ht="20.100000000000001" customHeight="1">
      <c r="B36" s="783" t="s">
        <v>688</v>
      </c>
      <c r="C36" s="782">
        <v>481</v>
      </c>
      <c r="D36" s="782">
        <v>-940</v>
      </c>
      <c r="E36" s="782">
        <v>-459</v>
      </c>
      <c r="F36" s="782">
        <v>189</v>
      </c>
      <c r="G36" s="782">
        <v>-106</v>
      </c>
      <c r="H36" s="782">
        <v>-185</v>
      </c>
      <c r="I36" s="782">
        <v>-561</v>
      </c>
    </row>
    <row r="37" spans="2:9" ht="20.100000000000001" customHeight="1">
      <c r="B37" s="103" t="s">
        <v>182</v>
      </c>
      <c r="C37" s="414"/>
      <c r="D37" s="414"/>
      <c r="E37" s="414"/>
      <c r="F37" s="414"/>
      <c r="G37" s="414"/>
      <c r="H37" s="414"/>
      <c r="I37" s="414"/>
    </row>
    <row r="38" spans="2:9" ht="20.100000000000001" customHeight="1">
      <c r="B38" s="98" t="s">
        <v>36</v>
      </c>
      <c r="C38" s="107" t="s">
        <v>8</v>
      </c>
      <c r="D38" s="414" t="s">
        <v>8</v>
      </c>
      <c r="E38" s="413" t="s">
        <v>8</v>
      </c>
      <c r="F38" s="414">
        <v>-414</v>
      </c>
      <c r="G38" s="414">
        <v>-6</v>
      </c>
      <c r="H38" s="414" t="s">
        <v>8</v>
      </c>
      <c r="I38" s="414">
        <v>-420</v>
      </c>
    </row>
    <row r="39" spans="2:9" ht="20.100000000000001" customHeight="1">
      <c r="B39" s="98" t="s">
        <v>37</v>
      </c>
      <c r="C39" s="107">
        <v>38</v>
      </c>
      <c r="D39" s="414" t="s">
        <v>8</v>
      </c>
      <c r="E39" s="414">
        <v>38</v>
      </c>
      <c r="F39" s="414" t="s">
        <v>8</v>
      </c>
      <c r="G39" s="414" t="s">
        <v>8</v>
      </c>
      <c r="H39" s="414" t="s">
        <v>8</v>
      </c>
      <c r="I39" s="414">
        <v>38</v>
      </c>
    </row>
    <row r="40" spans="2:9" ht="20.100000000000001" customHeight="1">
      <c r="B40" s="98" t="s">
        <v>38</v>
      </c>
      <c r="C40" s="107">
        <v>-10</v>
      </c>
      <c r="D40" s="414">
        <v>-94</v>
      </c>
      <c r="E40" s="414">
        <v>-104</v>
      </c>
      <c r="F40" s="414">
        <v>-34</v>
      </c>
      <c r="G40" s="414" t="s">
        <v>8</v>
      </c>
      <c r="H40" s="414" t="s">
        <v>8</v>
      </c>
      <c r="I40" s="414">
        <v>-138</v>
      </c>
    </row>
    <row r="41" spans="2:9" ht="20.100000000000001" customHeight="1">
      <c r="B41" s="98" t="s">
        <v>164</v>
      </c>
      <c r="C41" s="107">
        <v>-896</v>
      </c>
      <c r="D41" s="414">
        <v>-651</v>
      </c>
      <c r="E41" s="414">
        <v>-1547</v>
      </c>
      <c r="F41" s="414">
        <v>-48</v>
      </c>
      <c r="G41" s="414" t="s">
        <v>8</v>
      </c>
      <c r="H41" s="414" t="s">
        <v>8</v>
      </c>
      <c r="I41" s="414">
        <v>-1595</v>
      </c>
    </row>
    <row r="42" spans="2:9" ht="20.100000000000001" customHeight="1">
      <c r="B42" s="98" t="s">
        <v>39</v>
      </c>
      <c r="C42" s="107">
        <v>-2</v>
      </c>
      <c r="D42" s="414">
        <v>-14</v>
      </c>
      <c r="E42" s="414">
        <v>-16</v>
      </c>
      <c r="F42" s="414" t="s">
        <v>8</v>
      </c>
      <c r="G42" s="414" t="s">
        <v>8</v>
      </c>
      <c r="H42" s="414" t="s">
        <v>8</v>
      </c>
      <c r="I42" s="414">
        <v>-16</v>
      </c>
    </row>
    <row r="43" spans="2:9" ht="20.100000000000001" customHeight="1">
      <c r="B43" s="784" t="s">
        <v>71</v>
      </c>
      <c r="C43" s="105">
        <v>-112</v>
      </c>
      <c r="D43" s="106">
        <v>252</v>
      </c>
      <c r="E43" s="106">
        <v>140</v>
      </c>
      <c r="F43" s="106">
        <v>-34</v>
      </c>
      <c r="G43" s="106">
        <v>-47</v>
      </c>
      <c r="H43" s="106">
        <v>-41</v>
      </c>
      <c r="I43" s="106">
        <v>18</v>
      </c>
    </row>
    <row r="44" spans="2:9" ht="20.100000000000001" customHeight="1">
      <c r="B44" s="783" t="s">
        <v>688</v>
      </c>
      <c r="C44" s="782">
        <v>-982</v>
      </c>
      <c r="D44" s="782">
        <v>-507</v>
      </c>
      <c r="E44" s="782">
        <v>-1489</v>
      </c>
      <c r="F44" s="782">
        <v>-530</v>
      </c>
      <c r="G44" s="782">
        <v>-53</v>
      </c>
      <c r="H44" s="782">
        <v>-41</v>
      </c>
      <c r="I44" s="782">
        <v>-2113</v>
      </c>
    </row>
    <row r="45" spans="2:9" ht="20.100000000000001" customHeight="1">
      <c r="C45" s="1130"/>
      <c r="D45" s="1130"/>
      <c r="E45" s="1130"/>
      <c r="F45" s="1130"/>
      <c r="G45" s="1130"/>
      <c r="H45" s="1130"/>
      <c r="I45" s="1130"/>
    </row>
    <row r="46" spans="2:9" ht="20.100000000000001" customHeight="1">
      <c r="C46" s="1130"/>
      <c r="D46" s="1130"/>
      <c r="E46" s="1130"/>
      <c r="F46" s="1130"/>
      <c r="G46" s="1130"/>
      <c r="H46" s="1130"/>
      <c r="I46" s="1130"/>
    </row>
    <row r="47" spans="2:9" ht="20.100000000000001" customHeight="1">
      <c r="C47" s="1130"/>
      <c r="D47" s="1130"/>
      <c r="E47" s="1130"/>
      <c r="F47" s="1130"/>
      <c r="G47" s="1130"/>
      <c r="H47" s="1130"/>
      <c r="I47" s="1130"/>
    </row>
    <row r="48" spans="2:9" ht="20.100000000000001" customHeight="1">
      <c r="C48" s="1130"/>
      <c r="D48" s="1130"/>
      <c r="E48" s="1130"/>
      <c r="F48" s="1130"/>
      <c r="G48" s="1130"/>
      <c r="H48" s="1130"/>
      <c r="I48" s="1130"/>
    </row>
    <row r="49" s="1130" customFormat="1" ht="20.100000000000001" customHeight="1"/>
    <row r="50" s="1130" customFormat="1" ht="20.100000000000001" customHeight="1"/>
    <row r="51" s="1130" customFormat="1" ht="20.100000000000001" customHeight="1"/>
    <row r="52" s="1130" customFormat="1" ht="20.100000000000001" customHeight="1"/>
    <row r="53" s="1130" customFormat="1" ht="20.100000000000001" customHeight="1"/>
    <row r="54" s="1130" customFormat="1" ht="20.100000000000001" customHeight="1"/>
    <row r="55" s="1130" customFormat="1" ht="20.100000000000001" customHeight="1"/>
    <row r="56" s="1130" customFormat="1" ht="20.100000000000001" customHeight="1"/>
    <row r="57" s="1130" customFormat="1" ht="20.100000000000001" customHeight="1"/>
    <row r="58" s="1130" customFormat="1" ht="20.100000000000001" customHeight="1"/>
    <row r="59" s="1130" customFormat="1" ht="20.100000000000001" customHeight="1"/>
    <row r="60" s="1130" customFormat="1" ht="20.100000000000001" customHeight="1"/>
    <row r="61" s="1130" customFormat="1" ht="20.100000000000001" customHeight="1"/>
    <row r="62" s="1130" customFormat="1" ht="20.100000000000001" customHeight="1"/>
    <row r="63" s="1130" customFormat="1" ht="20.100000000000001" customHeight="1"/>
    <row r="64" s="1130" customFormat="1" ht="20.100000000000001" customHeight="1"/>
    <row r="65" s="1130" customFormat="1" ht="20.100000000000001" customHeight="1"/>
    <row r="66" s="1130" customFormat="1" ht="20.100000000000001" customHeight="1"/>
    <row r="67" s="1130" customFormat="1" ht="20.100000000000001" customHeight="1"/>
    <row r="68" s="1130" customFormat="1" ht="20.100000000000001" customHeight="1"/>
    <row r="69" s="1130" customFormat="1" ht="20.100000000000001" customHeight="1"/>
    <row r="70" s="1130" customFormat="1" ht="20.100000000000001" customHeight="1"/>
    <row r="71" s="1130" customFormat="1" ht="20.100000000000001" customHeight="1"/>
    <row r="72" s="1130" customFormat="1" ht="20.100000000000001" customHeight="1"/>
    <row r="73" s="1130" customFormat="1" ht="20.100000000000001" customHeight="1"/>
    <row r="74" s="1130" customFormat="1" ht="20.100000000000001" customHeight="1"/>
    <row r="75" s="1130" customFormat="1" ht="20.100000000000001" customHeight="1"/>
    <row r="76" s="1130" customFormat="1" ht="20.100000000000001" customHeight="1"/>
    <row r="77" s="1130" customFormat="1" ht="20.100000000000001" customHeight="1"/>
    <row r="78" s="1130" customFormat="1" ht="20.100000000000001" customHeight="1"/>
    <row r="79" s="1130" customFormat="1" ht="20.100000000000001" customHeight="1"/>
    <row r="80" s="1130" customFormat="1" ht="20.100000000000001" customHeight="1"/>
    <row r="81" s="1130" customFormat="1" ht="20.100000000000001" customHeight="1"/>
    <row r="82" s="1130" customFormat="1" ht="20.100000000000001" customHeight="1"/>
    <row r="83" s="1130" customFormat="1" ht="20.100000000000001" customHeight="1"/>
    <row r="84" s="1130" customFormat="1" ht="20.100000000000001" customHeight="1"/>
    <row r="85" s="1130" customFormat="1" ht="20.100000000000001" customHeight="1"/>
    <row r="86" s="1130" customFormat="1" ht="20.100000000000001" customHeight="1"/>
    <row r="87" s="1130" customFormat="1" ht="20.100000000000001" customHeight="1"/>
    <row r="88" s="1130" customFormat="1" ht="20.100000000000001" customHeight="1"/>
    <row r="89" s="1130" customFormat="1" ht="20.100000000000001" customHeight="1"/>
    <row r="90" s="1130" customFormat="1" ht="20.100000000000001" customHeight="1"/>
    <row r="91" s="1130" customFormat="1" ht="20.100000000000001" customHeight="1"/>
    <row r="92" s="1130" customFormat="1" ht="20.100000000000001" customHeight="1"/>
    <row r="93" s="1130" customFormat="1" ht="20.100000000000001" customHeight="1"/>
    <row r="94" s="1130" customFormat="1" ht="20.100000000000001" customHeight="1"/>
    <row r="95" s="1130" customFormat="1" ht="20.100000000000001" customHeight="1"/>
    <row r="96" s="1130" customFormat="1" ht="20.100000000000001" customHeight="1"/>
    <row r="97" s="1130" customFormat="1" ht="20.100000000000001" customHeight="1"/>
    <row r="98" s="1130" customFormat="1" ht="20.100000000000001" customHeight="1"/>
    <row r="99" s="1130" customFormat="1" ht="20.100000000000001" customHeight="1"/>
    <row r="100" s="1130" customFormat="1" ht="20.100000000000001" customHeight="1"/>
    <row r="101" s="1130" customFormat="1" ht="20.100000000000001" customHeight="1"/>
    <row r="102" s="1130" customFormat="1" ht="20.100000000000001" customHeight="1"/>
    <row r="103" s="1130" customFormat="1" ht="20.100000000000001" customHeight="1"/>
    <row r="104" s="1130" customFormat="1" ht="20.100000000000001" customHeight="1"/>
    <row r="105" s="1130" customFormat="1" ht="20.100000000000001" customHeight="1"/>
    <row r="106" s="1130" customFormat="1" ht="20.100000000000001" customHeight="1"/>
    <row r="107" s="1130" customFormat="1" ht="20.100000000000001" customHeight="1"/>
  </sheetData>
  <mergeCells count="1">
    <mergeCell ref="B1:C1"/>
  </mergeCells>
  <hyperlinks>
    <hyperlink ref="A2" location="Summary!A1" display=" " xr:uid="{CC6ABB8B-3A68-417F-8A47-BF8873EFEE5E}"/>
  </hyperlinks>
  <pageMargins left="0.75000000000000011" right="0.75000000000000011" top="1" bottom="1" header="0.5" footer="0.5"/>
  <pageSetup paperSize="9" scale="55" orientation="portrait" r:id="rId1"/>
  <headerFooter>
    <oddFooter>&amp;L&amp;1#&amp;"Calibri"&amp;10&amp;K000000TOTAL Classification: Restricted Distribution TOTAL - All rights reserved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6C5BA-2F85-47DD-B772-CADAAA0D7C60}">
  <sheetPr>
    <tabColor rgb="FF285AFF"/>
    <pageSetUpPr fitToPage="1"/>
  </sheetPr>
  <dimension ref="A1:G58"/>
  <sheetViews>
    <sheetView showGridLines="0" zoomScaleNormal="100" zoomScaleSheetLayoutView="100" zoomScalePageLayoutView="180" workbookViewId="0">
      <pane ySplit="5" topLeftCell="A6" activePane="bottomLeft" state="frozen"/>
      <selection activeCell="B36" sqref="B36"/>
      <selection pane="bottomLeft"/>
    </sheetView>
  </sheetViews>
  <sheetFormatPr baseColWidth="10" defaultColWidth="5.5" defaultRowHeight="20.100000000000001" customHeight="1"/>
  <cols>
    <col min="1" max="1" width="5.5" style="1130"/>
    <col min="2" max="2" width="46.125" style="1130" customWidth="1"/>
    <col min="3" max="7" width="13.625" style="1130" customWidth="1"/>
    <col min="8" max="8" width="13.25" style="1130" customWidth="1"/>
    <col min="9" max="11" width="5.5" style="1130"/>
    <col min="12" max="12" width="10.375" style="1130" customWidth="1"/>
    <col min="13" max="13" width="0" style="1130" hidden="1" customWidth="1"/>
    <col min="14" max="16384" width="5.5" style="1130"/>
  </cols>
  <sheetData>
    <row r="1" spans="1:7" ht="20.100000000000001" customHeight="1">
      <c r="B1" s="1663" t="s">
        <v>1305</v>
      </c>
      <c r="C1" s="1663"/>
    </row>
    <row r="2" spans="1:7" ht="20.100000000000001" customHeight="1">
      <c r="A2" s="1131" t="s">
        <v>11</v>
      </c>
      <c r="B2" s="1060" t="s">
        <v>204</v>
      </c>
      <c r="C2" s="1060"/>
      <c r="D2" s="19"/>
      <c r="E2" s="19"/>
      <c r="F2" s="19"/>
      <c r="G2" s="19"/>
    </row>
    <row r="4" spans="1:7" ht="20.100000000000001" customHeight="1">
      <c r="B4" s="67" t="s">
        <v>34</v>
      </c>
      <c r="C4" s="67"/>
      <c r="D4" s="3"/>
      <c r="E4" s="3"/>
      <c r="F4" s="3"/>
      <c r="G4" s="3"/>
    </row>
    <row r="5" spans="1:7" ht="20.100000000000001" customHeight="1">
      <c r="B5" s="787" t="s">
        <v>7</v>
      </c>
      <c r="C5" s="754">
        <v>2022</v>
      </c>
      <c r="D5" s="788">
        <v>2021</v>
      </c>
      <c r="E5" s="788">
        <v>2020</v>
      </c>
      <c r="F5" s="788">
        <v>2019</v>
      </c>
      <c r="G5" s="788">
        <v>2018</v>
      </c>
    </row>
    <row r="6" spans="1:7" ht="20.100000000000001" customHeight="1">
      <c r="B6" s="833" t="s">
        <v>40</v>
      </c>
      <c r="C6" s="833"/>
      <c r="D6" s="415"/>
      <c r="E6" s="415"/>
      <c r="F6" s="415"/>
      <c r="G6" s="833"/>
    </row>
    <row r="7" spans="1:7" ht="20.100000000000001" customHeight="1">
      <c r="B7" s="11" t="s">
        <v>155</v>
      </c>
      <c r="C7" s="406"/>
      <c r="D7" s="243"/>
      <c r="E7" s="243"/>
      <c r="F7" s="407"/>
      <c r="G7" s="243"/>
    </row>
    <row r="8" spans="1:7" ht="20.100000000000001" customHeight="1">
      <c r="B8" s="20" t="s">
        <v>128</v>
      </c>
      <c r="C8" s="85">
        <v>31931</v>
      </c>
      <c r="D8" s="181">
        <v>32484</v>
      </c>
      <c r="E8" s="181">
        <v>33528</v>
      </c>
      <c r="F8" s="181">
        <v>33178</v>
      </c>
      <c r="G8" s="221">
        <v>28922</v>
      </c>
    </row>
    <row r="9" spans="1:7" ht="20.100000000000001" customHeight="1">
      <c r="B9" s="20" t="s">
        <v>41</v>
      </c>
      <c r="C9" s="85">
        <v>107101</v>
      </c>
      <c r="D9" s="181">
        <v>106559</v>
      </c>
      <c r="E9" s="181">
        <v>108335</v>
      </c>
      <c r="F9" s="181">
        <v>116408</v>
      </c>
      <c r="G9" s="221">
        <v>113324</v>
      </c>
    </row>
    <row r="10" spans="1:7" ht="20.100000000000001" customHeight="1">
      <c r="B10" s="20" t="s">
        <v>42</v>
      </c>
      <c r="C10" s="85">
        <v>27889</v>
      </c>
      <c r="D10" s="181">
        <v>31053</v>
      </c>
      <c r="E10" s="181">
        <v>27976</v>
      </c>
      <c r="F10" s="181">
        <v>27122</v>
      </c>
      <c r="G10" s="221">
        <v>23444</v>
      </c>
    </row>
    <row r="11" spans="1:7" ht="20.100000000000001" customHeight="1">
      <c r="B11" s="20" t="s">
        <v>43</v>
      </c>
      <c r="C11" s="85">
        <v>1051</v>
      </c>
      <c r="D11" s="181">
        <v>1625</v>
      </c>
      <c r="E11" s="181">
        <v>2007</v>
      </c>
      <c r="F11" s="181">
        <v>1778</v>
      </c>
      <c r="G11" s="221">
        <v>1421</v>
      </c>
    </row>
    <row r="12" spans="1:7" ht="20.100000000000001" customHeight="1">
      <c r="B12" s="20" t="s">
        <v>165</v>
      </c>
      <c r="C12" s="85">
        <v>2731</v>
      </c>
      <c r="D12" s="181">
        <v>2404</v>
      </c>
      <c r="E12" s="181">
        <v>4781</v>
      </c>
      <c r="F12" s="181">
        <v>912</v>
      </c>
      <c r="G12" s="221">
        <v>680</v>
      </c>
    </row>
    <row r="13" spans="1:7" ht="20.100000000000001" customHeight="1">
      <c r="B13" s="20" t="s">
        <v>35</v>
      </c>
      <c r="C13" s="85">
        <v>5049</v>
      </c>
      <c r="D13" s="181">
        <v>5400</v>
      </c>
      <c r="E13" s="181">
        <v>7016</v>
      </c>
      <c r="F13" s="181">
        <v>6216</v>
      </c>
      <c r="G13" s="221">
        <v>6663</v>
      </c>
    </row>
    <row r="14" spans="1:7" ht="20.100000000000001" customHeight="1">
      <c r="B14" s="83" t="s">
        <v>44</v>
      </c>
      <c r="C14" s="86">
        <v>2388</v>
      </c>
      <c r="D14" s="81">
        <v>2797</v>
      </c>
      <c r="E14" s="81">
        <v>2810</v>
      </c>
      <c r="F14" s="81">
        <v>2415</v>
      </c>
      <c r="G14" s="416">
        <v>2509</v>
      </c>
    </row>
    <row r="15" spans="1:7" ht="20.100000000000001" customHeight="1">
      <c r="B15" s="108" t="s">
        <v>690</v>
      </c>
      <c r="C15" s="417">
        <v>178140</v>
      </c>
      <c r="D15" s="411">
        <v>182322</v>
      </c>
      <c r="E15" s="411">
        <v>186453</v>
      </c>
      <c r="F15" s="411">
        <v>188029</v>
      </c>
      <c r="G15" s="411">
        <v>176963</v>
      </c>
    </row>
    <row r="16" spans="1:7" ht="20.100000000000001" customHeight="1">
      <c r="B16" s="11" t="s">
        <v>45</v>
      </c>
      <c r="C16" s="400"/>
      <c r="D16" s="170"/>
      <c r="E16" s="170"/>
      <c r="F16" s="170"/>
      <c r="G16" s="221"/>
    </row>
    <row r="17" spans="2:7" ht="20.100000000000001" customHeight="1">
      <c r="B17" s="20" t="s">
        <v>129</v>
      </c>
      <c r="C17" s="85">
        <v>22936</v>
      </c>
      <c r="D17" s="181">
        <v>19952</v>
      </c>
      <c r="E17" s="181">
        <v>14730</v>
      </c>
      <c r="F17" s="181">
        <v>17132</v>
      </c>
      <c r="G17" s="221">
        <v>14880</v>
      </c>
    </row>
    <row r="18" spans="2:7" ht="20.100000000000001" customHeight="1">
      <c r="B18" s="20" t="s">
        <v>46</v>
      </c>
      <c r="C18" s="85">
        <v>24378</v>
      </c>
      <c r="D18" s="181">
        <v>21983</v>
      </c>
      <c r="E18" s="181">
        <v>14068</v>
      </c>
      <c r="F18" s="181">
        <v>18488</v>
      </c>
      <c r="G18" s="221">
        <v>17270</v>
      </c>
    </row>
    <row r="19" spans="2:7" ht="20.100000000000001" customHeight="1">
      <c r="B19" s="20" t="s">
        <v>47</v>
      </c>
      <c r="C19" s="85">
        <v>36070</v>
      </c>
      <c r="D19" s="181">
        <v>35144</v>
      </c>
      <c r="E19" s="181">
        <v>13428</v>
      </c>
      <c r="F19" s="181">
        <v>17013</v>
      </c>
      <c r="G19" s="221">
        <v>14724</v>
      </c>
    </row>
    <row r="20" spans="2:7" ht="20.100000000000001" customHeight="1">
      <c r="B20" s="20" t="s">
        <v>48</v>
      </c>
      <c r="C20" s="85">
        <v>8746</v>
      </c>
      <c r="D20" s="181">
        <v>12315</v>
      </c>
      <c r="E20" s="181">
        <v>4630</v>
      </c>
      <c r="F20" s="181">
        <v>3992</v>
      </c>
      <c r="G20" s="221">
        <v>3654</v>
      </c>
    </row>
    <row r="21" spans="2:7" ht="20.100000000000001" customHeight="1">
      <c r="B21" s="20" t="s">
        <v>49</v>
      </c>
      <c r="C21" s="85">
        <v>33026</v>
      </c>
      <c r="D21" s="181">
        <v>21342</v>
      </c>
      <c r="E21" s="181">
        <v>31268</v>
      </c>
      <c r="F21" s="181">
        <v>27352</v>
      </c>
      <c r="G21" s="221">
        <v>27907</v>
      </c>
    </row>
    <row r="22" spans="2:7" ht="20.100000000000001" customHeight="1">
      <c r="B22" s="83" t="s">
        <v>50</v>
      </c>
      <c r="C22" s="86" t="s">
        <v>995</v>
      </c>
      <c r="D22" s="81" t="s">
        <v>996</v>
      </c>
      <c r="E22" s="81" t="s">
        <v>997</v>
      </c>
      <c r="F22" s="81" t="s">
        <v>998</v>
      </c>
      <c r="G22" s="416" t="s">
        <v>999</v>
      </c>
    </row>
    <row r="23" spans="2:7" ht="20.100000000000001" customHeight="1">
      <c r="B23" s="108" t="s">
        <v>691</v>
      </c>
      <c r="C23" s="417">
        <v>125724</v>
      </c>
      <c r="D23" s="411">
        <v>111136</v>
      </c>
      <c r="E23" s="411">
        <v>79679</v>
      </c>
      <c r="F23" s="411">
        <v>85265</v>
      </c>
      <c r="G23" s="411">
        <v>79799</v>
      </c>
    </row>
    <row r="24" spans="2:7" ht="20.100000000000001" customHeight="1">
      <c r="B24" s="109" t="s">
        <v>692</v>
      </c>
      <c r="C24" s="88">
        <v>303864</v>
      </c>
      <c r="D24" s="110">
        <v>293458</v>
      </c>
      <c r="E24" s="110">
        <v>266132</v>
      </c>
      <c r="F24" s="110">
        <v>273294</v>
      </c>
      <c r="G24" s="110">
        <v>256762</v>
      </c>
    </row>
    <row r="25" spans="2:7" ht="20.100000000000001" customHeight="1">
      <c r="B25" s="833" t="s">
        <v>141</v>
      </c>
      <c r="C25" s="418"/>
      <c r="D25" s="418"/>
      <c r="E25" s="418"/>
      <c r="F25" s="418"/>
      <c r="G25" s="419"/>
    </row>
    <row r="26" spans="2:7" ht="20.100000000000001" customHeight="1">
      <c r="B26" s="11" t="s">
        <v>142</v>
      </c>
      <c r="C26" s="74"/>
      <c r="D26" s="170"/>
      <c r="E26" s="170"/>
      <c r="F26" s="170"/>
      <c r="G26" s="221"/>
    </row>
    <row r="27" spans="2:7" ht="20.100000000000001" customHeight="1">
      <c r="B27" s="20" t="s">
        <v>130</v>
      </c>
      <c r="C27" s="85">
        <v>8163</v>
      </c>
      <c r="D27" s="181">
        <v>8224</v>
      </c>
      <c r="E27" s="181">
        <v>8267</v>
      </c>
      <c r="F27" s="181">
        <v>8123</v>
      </c>
      <c r="G27" s="221">
        <v>8227</v>
      </c>
    </row>
    <row r="28" spans="2:7" ht="20.100000000000001" customHeight="1">
      <c r="B28" s="20" t="s">
        <v>51</v>
      </c>
      <c r="C28" s="85">
        <v>123951</v>
      </c>
      <c r="D28" s="181">
        <v>117849</v>
      </c>
      <c r="E28" s="181">
        <v>107078</v>
      </c>
      <c r="F28" s="181">
        <v>121170</v>
      </c>
      <c r="G28" s="221">
        <v>120569</v>
      </c>
    </row>
    <row r="29" spans="2:7" ht="20.100000000000001" customHeight="1">
      <c r="B29" s="20" t="s">
        <v>52</v>
      </c>
      <c r="C29" s="85">
        <v>-12836</v>
      </c>
      <c r="D29" s="181">
        <v>-12671</v>
      </c>
      <c r="E29" s="181">
        <v>-10256</v>
      </c>
      <c r="F29" s="181">
        <v>-11503</v>
      </c>
      <c r="G29" s="221">
        <v>-11313</v>
      </c>
    </row>
    <row r="30" spans="2:7" ht="20.100000000000001" customHeight="1">
      <c r="B30" s="83" t="s">
        <v>53</v>
      </c>
      <c r="C30" s="86">
        <v>-7554</v>
      </c>
      <c r="D30" s="81">
        <v>-1666</v>
      </c>
      <c r="E30" s="81">
        <v>-1387</v>
      </c>
      <c r="F30" s="81">
        <v>-1012</v>
      </c>
      <c r="G30" s="416">
        <v>-1843</v>
      </c>
    </row>
    <row r="31" spans="2:7" ht="20.100000000000001" customHeight="1">
      <c r="B31" s="108" t="s">
        <v>693</v>
      </c>
      <c r="C31" s="417">
        <v>111724</v>
      </c>
      <c r="D31" s="411">
        <v>111736</v>
      </c>
      <c r="E31" s="411">
        <v>103702</v>
      </c>
      <c r="F31" s="411">
        <v>116778</v>
      </c>
      <c r="G31" s="411">
        <v>115640</v>
      </c>
    </row>
    <row r="32" spans="2:7" ht="20.100000000000001" customHeight="1">
      <c r="B32" s="83" t="s">
        <v>63</v>
      </c>
      <c r="C32" s="87">
        <v>2846</v>
      </c>
      <c r="D32" s="81">
        <v>3263</v>
      </c>
      <c r="E32" s="81">
        <v>2383</v>
      </c>
      <c r="F32" s="81">
        <v>2527</v>
      </c>
      <c r="G32" s="416">
        <v>2474</v>
      </c>
    </row>
    <row r="33" spans="2:7" ht="20.100000000000001" customHeight="1">
      <c r="B33" s="108" t="s">
        <v>694</v>
      </c>
      <c r="C33" s="417">
        <v>114570</v>
      </c>
      <c r="D33" s="411">
        <v>114999</v>
      </c>
      <c r="E33" s="411">
        <v>106085</v>
      </c>
      <c r="F33" s="411">
        <v>119305</v>
      </c>
      <c r="G33" s="411">
        <v>118114</v>
      </c>
    </row>
    <row r="34" spans="2:7" ht="20.100000000000001" customHeight="1">
      <c r="B34" s="11" t="s">
        <v>54</v>
      </c>
      <c r="C34" s="400"/>
      <c r="D34" s="408"/>
      <c r="E34" s="408"/>
      <c r="F34" s="408"/>
      <c r="G34" s="221"/>
    </row>
    <row r="35" spans="2:7" ht="20.100000000000001" customHeight="1">
      <c r="B35" s="20" t="s">
        <v>35</v>
      </c>
      <c r="C35" s="85">
        <v>11021</v>
      </c>
      <c r="D35" s="181">
        <v>10904</v>
      </c>
      <c r="E35" s="181">
        <v>10326</v>
      </c>
      <c r="F35" s="181">
        <v>11858</v>
      </c>
      <c r="G35" s="221">
        <v>11490</v>
      </c>
    </row>
    <row r="36" spans="2:7" ht="20.100000000000001" customHeight="1">
      <c r="B36" s="20" t="s">
        <v>55</v>
      </c>
      <c r="C36" s="85">
        <v>1829</v>
      </c>
      <c r="D36" s="181">
        <v>2672</v>
      </c>
      <c r="E36" s="181">
        <v>3917</v>
      </c>
      <c r="F36" s="181">
        <v>3501</v>
      </c>
      <c r="G36" s="221">
        <v>3363</v>
      </c>
    </row>
    <row r="37" spans="2:7" ht="20.100000000000001" customHeight="1">
      <c r="B37" s="20" t="s">
        <v>56</v>
      </c>
      <c r="C37" s="85">
        <v>21402</v>
      </c>
      <c r="D37" s="181">
        <v>20269</v>
      </c>
      <c r="E37" s="181">
        <v>20925</v>
      </c>
      <c r="F37" s="181">
        <v>20613</v>
      </c>
      <c r="G37" s="221">
        <v>21432</v>
      </c>
    </row>
    <row r="38" spans="2:7" ht="20.100000000000001" customHeight="1">
      <c r="B38" s="83" t="s">
        <v>57</v>
      </c>
      <c r="C38" s="86">
        <v>45264</v>
      </c>
      <c r="D38" s="81">
        <v>49512</v>
      </c>
      <c r="E38" s="81">
        <v>60203</v>
      </c>
      <c r="F38" s="81">
        <v>47773</v>
      </c>
      <c r="G38" s="416">
        <v>40129</v>
      </c>
    </row>
    <row r="39" spans="2:7" ht="20.100000000000001" customHeight="1">
      <c r="B39" s="108" t="s">
        <v>695</v>
      </c>
      <c r="C39" s="417">
        <v>79516</v>
      </c>
      <c r="D39" s="411">
        <v>83357</v>
      </c>
      <c r="E39" s="411">
        <v>95371</v>
      </c>
      <c r="F39" s="411">
        <v>83745</v>
      </c>
      <c r="G39" s="411">
        <v>76414</v>
      </c>
    </row>
    <row r="40" spans="2:7" ht="20.100000000000001" customHeight="1">
      <c r="B40" s="11" t="s">
        <v>58</v>
      </c>
      <c r="C40" s="400"/>
      <c r="D40" s="408"/>
      <c r="E40" s="408"/>
      <c r="F40" s="408"/>
      <c r="G40" s="221"/>
    </row>
    <row r="41" spans="2:7" ht="20.100000000000001" customHeight="1">
      <c r="B41" s="20" t="s">
        <v>59</v>
      </c>
      <c r="C41" s="85">
        <v>41346</v>
      </c>
      <c r="D41" s="181">
        <v>36837</v>
      </c>
      <c r="E41" s="181">
        <v>23574</v>
      </c>
      <c r="F41" s="181">
        <v>28394</v>
      </c>
      <c r="G41" s="221">
        <v>26134</v>
      </c>
    </row>
    <row r="42" spans="2:7" ht="20.100000000000001" customHeight="1">
      <c r="B42" s="20" t="s">
        <v>60</v>
      </c>
      <c r="C42" s="85">
        <v>52275</v>
      </c>
      <c r="D42" s="181">
        <v>42800</v>
      </c>
      <c r="E42" s="181">
        <v>22465</v>
      </c>
      <c r="F42" s="181">
        <v>25749</v>
      </c>
      <c r="G42" s="221">
        <v>22246</v>
      </c>
    </row>
    <row r="43" spans="2:7" ht="20.100000000000001" customHeight="1">
      <c r="B43" s="20" t="s">
        <v>61</v>
      </c>
      <c r="C43" s="85">
        <v>15502</v>
      </c>
      <c r="D43" s="181">
        <v>15035</v>
      </c>
      <c r="E43" s="181">
        <v>17099</v>
      </c>
      <c r="F43" s="181">
        <v>14819</v>
      </c>
      <c r="G43" s="221">
        <v>13306</v>
      </c>
    </row>
    <row r="44" spans="2:7" ht="20.100000000000001" customHeight="1">
      <c r="B44" s="20" t="s">
        <v>62</v>
      </c>
      <c r="C44" s="85">
        <v>488</v>
      </c>
      <c r="D44" s="181">
        <v>372</v>
      </c>
      <c r="E44" s="181">
        <v>203</v>
      </c>
      <c r="F44" s="181">
        <v>487</v>
      </c>
      <c r="G44" s="221">
        <v>478</v>
      </c>
    </row>
    <row r="45" spans="2:7" ht="27.75" customHeight="1">
      <c r="B45" s="111" t="s">
        <v>163</v>
      </c>
      <c r="C45" s="86" t="s">
        <v>1000</v>
      </c>
      <c r="D45" s="81" t="s">
        <v>1001</v>
      </c>
      <c r="E45" s="81" t="s">
        <v>1002</v>
      </c>
      <c r="F45" s="81" t="s">
        <v>1003</v>
      </c>
      <c r="G45" s="416" t="s">
        <v>1004</v>
      </c>
    </row>
    <row r="46" spans="2:7" ht="20.100000000000001" customHeight="1">
      <c r="B46" s="478" t="s">
        <v>696</v>
      </c>
      <c r="C46" s="834">
        <v>109778</v>
      </c>
      <c r="D46" s="782">
        <v>95102</v>
      </c>
      <c r="E46" s="782">
        <v>64676</v>
      </c>
      <c r="F46" s="782">
        <v>70244</v>
      </c>
      <c r="G46" s="782">
        <v>62234</v>
      </c>
    </row>
    <row r="47" spans="2:7" ht="20.100000000000001" customHeight="1">
      <c r="B47" s="818" t="s">
        <v>697</v>
      </c>
      <c r="C47" s="471">
        <v>303864</v>
      </c>
      <c r="D47" s="479">
        <v>293458</v>
      </c>
      <c r="E47" s="479">
        <v>266132</v>
      </c>
      <c r="F47" s="479">
        <v>273294</v>
      </c>
      <c r="G47" s="479">
        <v>256762</v>
      </c>
    </row>
    <row r="49" spans="2:7" ht="15.75">
      <c r="B49" s="1686" t="s">
        <v>1005</v>
      </c>
      <c r="C49" s="1686"/>
      <c r="D49" s="1686"/>
      <c r="E49" s="1686"/>
      <c r="F49" s="1686"/>
      <c r="G49" s="1686"/>
    </row>
    <row r="50" spans="2:7" ht="12.75" customHeight="1">
      <c r="B50" s="1687" t="s">
        <v>1006</v>
      </c>
      <c r="C50" s="1687"/>
      <c r="D50" s="1687"/>
      <c r="E50" s="1687"/>
      <c r="F50" s="1687"/>
      <c r="G50" s="1687"/>
    </row>
    <row r="51" spans="2:7" ht="12" customHeight="1">
      <c r="B51" s="1682" t="s">
        <v>1007</v>
      </c>
      <c r="C51" s="1682"/>
      <c r="D51" s="1682"/>
      <c r="E51" s="1682"/>
      <c r="F51" s="1682"/>
      <c r="G51" s="1682"/>
    </row>
    <row r="52" spans="2:7" ht="13.5" customHeight="1">
      <c r="B52" s="1682" t="s">
        <v>1008</v>
      </c>
      <c r="C52" s="1682"/>
      <c r="D52" s="1683"/>
      <c r="E52" s="1683"/>
      <c r="F52" s="1683"/>
      <c r="G52" s="1683"/>
    </row>
    <row r="53" spans="2:7" ht="12" customHeight="1">
      <c r="B53" s="1682" t="s">
        <v>1009</v>
      </c>
      <c r="C53" s="1682"/>
      <c r="D53" s="1683"/>
      <c r="E53" s="1683"/>
      <c r="F53" s="1683"/>
      <c r="G53" s="1683"/>
    </row>
    <row r="54" spans="2:7" ht="22.5" customHeight="1">
      <c r="B54" s="1682" t="s">
        <v>1010</v>
      </c>
      <c r="C54" s="1682"/>
      <c r="D54" s="1683"/>
      <c r="E54" s="1683"/>
      <c r="F54" s="1683"/>
      <c r="G54" s="1683"/>
    </row>
    <row r="55" spans="2:7" ht="33.75" customHeight="1">
      <c r="B55" s="1682" t="s">
        <v>1011</v>
      </c>
      <c r="C55" s="1682"/>
      <c r="D55" s="1683"/>
      <c r="E55" s="1683"/>
      <c r="F55" s="1683"/>
      <c r="G55" s="1683"/>
    </row>
    <row r="56" spans="2:7" ht="33.75" customHeight="1">
      <c r="B56" s="1684" t="s">
        <v>1012</v>
      </c>
      <c r="C56" s="1684"/>
      <c r="D56" s="1685"/>
      <c r="E56" s="1685"/>
      <c r="F56" s="1685"/>
      <c r="G56" s="1685"/>
    </row>
    <row r="57" spans="2:7" ht="35.25" customHeight="1">
      <c r="B57" s="1683" t="s">
        <v>1013</v>
      </c>
      <c r="C57" s="1683"/>
      <c r="D57" s="1683"/>
      <c r="E57" s="1683"/>
      <c r="F57" s="1683"/>
      <c r="G57" s="1683"/>
    </row>
    <row r="58" spans="2:7" ht="21.75" customHeight="1">
      <c r="B58" s="1683" t="s">
        <v>1014</v>
      </c>
      <c r="C58" s="1683"/>
      <c r="D58" s="1683"/>
      <c r="E58" s="1683"/>
      <c r="F58" s="1683"/>
      <c r="G58" s="1683"/>
    </row>
  </sheetData>
  <mergeCells count="11">
    <mergeCell ref="B1:C1"/>
    <mergeCell ref="B55:G55"/>
    <mergeCell ref="B56:G56"/>
    <mergeCell ref="B57:G57"/>
    <mergeCell ref="B58:G58"/>
    <mergeCell ref="B49:G49"/>
    <mergeCell ref="B50:G50"/>
    <mergeCell ref="B51:G51"/>
    <mergeCell ref="B52:G52"/>
    <mergeCell ref="B53:G53"/>
    <mergeCell ref="B54:G54"/>
  </mergeCells>
  <hyperlinks>
    <hyperlink ref="A2" location="Summary!A1" display=" " xr:uid="{F5AE29A0-F053-4C90-B82A-EB464EF86A9C}"/>
  </hyperlinks>
  <pageMargins left="0.17" right="0.17" top="0.63" bottom="0.77" header="0.5" footer="0.5"/>
  <pageSetup paperSize="9" scale="66" orientation="portrait" r:id="rId1"/>
  <headerFooter>
    <oddFooter>&amp;L&amp;1#&amp;"Calibri"&amp;10&amp;K000000TOTAL Classification: Restricted Distribution TOTAL - All rights reserved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951F1-076C-45F9-80B3-BD4047322355}">
  <sheetPr>
    <tabColor rgb="FF285AFF"/>
    <pageSetUpPr fitToPage="1"/>
  </sheetPr>
  <dimension ref="A1:K27"/>
  <sheetViews>
    <sheetView showGridLines="0" zoomScaleNormal="100" zoomScaleSheetLayoutView="100" zoomScalePageLayoutView="170" workbookViewId="0"/>
  </sheetViews>
  <sheetFormatPr baseColWidth="10" defaultColWidth="11" defaultRowHeight="20.100000000000001" customHeight="1"/>
  <cols>
    <col min="1" max="1" width="5.5" style="1130" customWidth="1"/>
    <col min="2" max="2" width="46.125" style="1130" customWidth="1"/>
    <col min="3" max="3" width="14.375" style="1130" customWidth="1"/>
    <col min="4" max="7" width="12" style="1130" customWidth="1"/>
    <col min="8" max="8" width="5.5" style="1284" customWidth="1"/>
    <col min="9" max="10" width="11" style="1284"/>
    <col min="11" max="11" width="10.375" style="1284" customWidth="1"/>
    <col min="12" max="12" width="0" style="1130" hidden="1" customWidth="1"/>
    <col min="13" max="16384" width="11" style="1130"/>
  </cols>
  <sheetData>
    <row r="1" spans="1:11" ht="20.100000000000001" customHeight="1">
      <c r="B1" s="1663" t="s">
        <v>1305</v>
      </c>
      <c r="C1" s="1663"/>
    </row>
    <row r="2" spans="1:11" ht="20.100000000000001" customHeight="1">
      <c r="A2" s="1131" t="s">
        <v>11</v>
      </c>
      <c r="B2" s="1060" t="s">
        <v>205</v>
      </c>
      <c r="C2" s="1060"/>
      <c r="D2" s="19"/>
      <c r="E2" s="19"/>
      <c r="F2" s="19"/>
    </row>
    <row r="3" spans="1:11" ht="20.100000000000001" customHeight="1">
      <c r="B3" s="1079"/>
      <c r="C3" s="1079"/>
      <c r="D3" s="1079"/>
      <c r="E3" s="1079"/>
      <c r="F3" s="1079"/>
      <c r="G3" s="1079"/>
    </row>
    <row r="4" spans="1:11" ht="20.100000000000001" customHeight="1">
      <c r="B4" s="67" t="s">
        <v>34</v>
      </c>
      <c r="C4" s="67"/>
      <c r="D4" s="368"/>
      <c r="E4" s="368"/>
      <c r="F4" s="368"/>
      <c r="G4" s="368"/>
      <c r="H4" s="1130"/>
      <c r="I4" s="1130"/>
      <c r="J4" s="1130"/>
      <c r="K4" s="1130"/>
    </row>
    <row r="5" spans="1:11" ht="20.100000000000001" customHeight="1">
      <c r="B5" s="787" t="s">
        <v>7</v>
      </c>
      <c r="C5" s="813" t="s">
        <v>937</v>
      </c>
      <c r="D5" s="1070">
        <v>2021</v>
      </c>
      <c r="E5" s="1070">
        <v>2020</v>
      </c>
      <c r="F5" s="1070">
        <v>2019</v>
      </c>
      <c r="G5" s="1070">
        <v>2018</v>
      </c>
      <c r="H5" s="1130"/>
      <c r="I5" s="1130"/>
      <c r="J5" s="1130"/>
      <c r="K5" s="1130"/>
    </row>
    <row r="6" spans="1:11" ht="20.100000000000001" customHeight="1">
      <c r="B6" s="906" t="s">
        <v>189</v>
      </c>
      <c r="C6" s="420">
        <v>30885</v>
      </c>
      <c r="D6" s="409">
        <v>31525</v>
      </c>
      <c r="E6" s="409">
        <v>30704</v>
      </c>
      <c r="F6" s="409">
        <v>29597</v>
      </c>
      <c r="G6" s="409">
        <v>24023</v>
      </c>
      <c r="H6" s="1220"/>
      <c r="I6" s="1130"/>
      <c r="J6" s="1130"/>
      <c r="K6" s="1130"/>
    </row>
    <row r="7" spans="1:11" ht="20.100000000000001" customHeight="1">
      <c r="B7" s="899" t="s">
        <v>64</v>
      </c>
      <c r="C7" s="410">
        <v>18844</v>
      </c>
      <c r="D7" s="181">
        <v>19370</v>
      </c>
      <c r="E7" s="181">
        <v>18446</v>
      </c>
      <c r="F7" s="181">
        <v>17945</v>
      </c>
      <c r="G7" s="181">
        <v>16015</v>
      </c>
      <c r="H7" s="1130"/>
      <c r="I7" s="1130"/>
      <c r="J7" s="1130"/>
      <c r="K7" s="1130"/>
    </row>
    <row r="8" spans="1:11" ht="20.100000000000001" customHeight="1">
      <c r="B8" s="176" t="s">
        <v>65</v>
      </c>
      <c r="C8" s="112">
        <v>12041</v>
      </c>
      <c r="D8" s="113">
        <v>12155</v>
      </c>
      <c r="E8" s="113">
        <v>12258</v>
      </c>
      <c r="F8" s="113">
        <v>11652</v>
      </c>
      <c r="G8" s="113">
        <v>8008</v>
      </c>
      <c r="H8" s="1130"/>
      <c r="I8" s="1130"/>
      <c r="J8" s="1130"/>
      <c r="K8" s="1130"/>
    </row>
    <row r="9" spans="1:11" ht="20.100000000000001" customHeight="1">
      <c r="B9" s="905" t="s">
        <v>180</v>
      </c>
      <c r="C9" s="421">
        <v>87833</v>
      </c>
      <c r="D9" s="422">
        <v>86418</v>
      </c>
      <c r="E9" s="422">
        <v>89207</v>
      </c>
      <c r="F9" s="423">
        <v>98894</v>
      </c>
      <c r="G9" s="422">
        <v>100997</v>
      </c>
      <c r="H9" s="1220"/>
      <c r="I9" s="1130"/>
      <c r="J9" s="1130"/>
      <c r="K9" s="1130"/>
    </row>
    <row r="10" spans="1:11" ht="20.100000000000001" customHeight="1">
      <c r="B10" s="899" t="s">
        <v>64</v>
      </c>
      <c r="C10" s="410">
        <v>70039</v>
      </c>
      <c r="D10" s="181">
        <v>68158</v>
      </c>
      <c r="E10" s="181">
        <v>70010</v>
      </c>
      <c r="F10" s="181">
        <v>79382</v>
      </c>
      <c r="G10" s="181">
        <v>81709</v>
      </c>
      <c r="H10" s="1130"/>
      <c r="I10" s="1130"/>
      <c r="J10" s="1130"/>
      <c r="K10" s="1130"/>
    </row>
    <row r="11" spans="1:11" ht="20.100000000000001" customHeight="1">
      <c r="B11" s="176" t="s">
        <v>65</v>
      </c>
      <c r="C11" s="112">
        <v>17794</v>
      </c>
      <c r="D11" s="113">
        <v>18260</v>
      </c>
      <c r="E11" s="113">
        <v>19197</v>
      </c>
      <c r="F11" s="113">
        <v>19512</v>
      </c>
      <c r="G11" s="113">
        <v>19288</v>
      </c>
      <c r="H11" s="1130"/>
      <c r="I11" s="1130"/>
      <c r="J11" s="1130"/>
      <c r="K11" s="1130"/>
    </row>
    <row r="12" spans="1:11" ht="20.100000000000001" customHeight="1">
      <c r="B12" s="907" t="s">
        <v>190</v>
      </c>
      <c r="C12" s="908">
        <v>118718</v>
      </c>
      <c r="D12" s="909">
        <v>117943</v>
      </c>
      <c r="E12" s="909">
        <v>119911</v>
      </c>
      <c r="F12" s="909">
        <v>128491</v>
      </c>
      <c r="G12" s="909">
        <v>125020</v>
      </c>
      <c r="H12" s="1130"/>
      <c r="I12" s="1130"/>
      <c r="J12" s="1130"/>
      <c r="K12" s="1130"/>
    </row>
    <row r="13" spans="1:11" ht="20.100000000000001" customHeight="1">
      <c r="B13" s="752" t="s">
        <v>64</v>
      </c>
      <c r="C13" s="112">
        <v>88883</v>
      </c>
      <c r="D13" s="113">
        <v>87528</v>
      </c>
      <c r="E13" s="113">
        <v>88456</v>
      </c>
      <c r="F13" s="113">
        <v>97327</v>
      </c>
      <c r="G13" s="113">
        <v>97724</v>
      </c>
      <c r="H13" s="1130"/>
      <c r="I13" s="1130"/>
      <c r="J13" s="1130"/>
      <c r="K13" s="1130"/>
    </row>
    <row r="14" spans="1:11" ht="20.100000000000001" customHeight="1">
      <c r="B14" s="1288" t="s">
        <v>65</v>
      </c>
      <c r="C14" s="1289">
        <v>29835</v>
      </c>
      <c r="D14" s="1290">
        <v>30415</v>
      </c>
      <c r="E14" s="1290">
        <v>31455</v>
      </c>
      <c r="F14" s="1291">
        <v>31164</v>
      </c>
      <c r="G14" s="1290">
        <v>27296</v>
      </c>
      <c r="H14" s="1130"/>
      <c r="I14" s="1130"/>
      <c r="J14" s="1130"/>
      <c r="K14" s="1130"/>
    </row>
    <row r="15" spans="1:11" ht="20.100000000000001" customHeight="1">
      <c r="B15" s="114" t="s">
        <v>116</v>
      </c>
      <c r="C15" s="421">
        <v>11525</v>
      </c>
      <c r="D15" s="422">
        <v>11884</v>
      </c>
      <c r="E15" s="422">
        <v>12486</v>
      </c>
      <c r="F15" s="423">
        <v>12196</v>
      </c>
      <c r="G15" s="422">
        <v>10493</v>
      </c>
      <c r="I15" s="1130"/>
      <c r="J15" s="1130"/>
      <c r="K15" s="1130"/>
    </row>
    <row r="16" spans="1:11" ht="20.100000000000001" customHeight="1">
      <c r="B16" s="20" t="s">
        <v>64</v>
      </c>
      <c r="C16" s="410">
        <v>10653</v>
      </c>
      <c r="D16" s="222">
        <v>11004</v>
      </c>
      <c r="E16" s="222">
        <v>11570</v>
      </c>
      <c r="F16" s="181">
        <v>11335</v>
      </c>
      <c r="G16" s="222">
        <v>9869</v>
      </c>
      <c r="H16" s="1130"/>
      <c r="I16" s="1130"/>
      <c r="J16" s="1130"/>
      <c r="K16" s="1130"/>
    </row>
    <row r="17" spans="2:11" ht="20.100000000000001" customHeight="1">
      <c r="B17" s="89" t="s">
        <v>65</v>
      </c>
      <c r="C17" s="112">
        <v>872</v>
      </c>
      <c r="D17" s="115">
        <v>880</v>
      </c>
      <c r="E17" s="115">
        <v>916</v>
      </c>
      <c r="F17" s="113">
        <v>861</v>
      </c>
      <c r="G17" s="115">
        <v>624</v>
      </c>
      <c r="H17" s="1130"/>
      <c r="I17" s="1130"/>
      <c r="J17" s="1130"/>
      <c r="K17" s="1130"/>
    </row>
    <row r="18" spans="2:11" ht="20.100000000000001" customHeight="1">
      <c r="B18" s="114" t="s">
        <v>117</v>
      </c>
      <c r="C18" s="421">
        <v>8120</v>
      </c>
      <c r="D18" s="422">
        <v>8578</v>
      </c>
      <c r="E18" s="422">
        <v>8734</v>
      </c>
      <c r="F18" s="423">
        <v>8316</v>
      </c>
      <c r="G18" s="422">
        <v>6343</v>
      </c>
      <c r="H18" s="1130"/>
      <c r="I18" s="1130"/>
      <c r="J18" s="1130"/>
      <c r="K18" s="1130"/>
    </row>
    <row r="19" spans="2:11" ht="20.100000000000001" customHeight="1">
      <c r="B19" s="20" t="s">
        <v>64</v>
      </c>
      <c r="C19" s="410">
        <v>7003</v>
      </c>
      <c r="D19" s="222">
        <v>7506</v>
      </c>
      <c r="E19" s="222">
        <v>7706</v>
      </c>
      <c r="F19" s="181">
        <v>7289</v>
      </c>
      <c r="G19" s="222">
        <v>5463</v>
      </c>
      <c r="H19" s="1130"/>
      <c r="I19" s="1130"/>
      <c r="J19" s="1130"/>
      <c r="K19" s="1130"/>
    </row>
    <row r="20" spans="2:11" ht="20.100000000000001" customHeight="1">
      <c r="B20" s="89" t="s">
        <v>65</v>
      </c>
      <c r="C20" s="112">
        <v>1117</v>
      </c>
      <c r="D20" s="115">
        <v>1072</v>
      </c>
      <c r="E20" s="115">
        <v>1028</v>
      </c>
      <c r="F20" s="113">
        <v>1027</v>
      </c>
      <c r="G20" s="115">
        <v>880</v>
      </c>
      <c r="H20" s="1130"/>
      <c r="I20" s="1130"/>
      <c r="J20" s="1130"/>
      <c r="K20" s="1130"/>
    </row>
    <row r="21" spans="2:11" ht="20.100000000000001" customHeight="1">
      <c r="B21" s="114" t="s">
        <v>24</v>
      </c>
      <c r="C21" s="421">
        <v>669</v>
      </c>
      <c r="D21" s="422">
        <v>638</v>
      </c>
      <c r="E21" s="422">
        <v>732</v>
      </c>
      <c r="F21" s="423">
        <v>583</v>
      </c>
      <c r="G21" s="422">
        <v>390</v>
      </c>
      <c r="H21" s="1130"/>
      <c r="I21" s="1130"/>
      <c r="J21" s="1130"/>
      <c r="K21" s="1130"/>
    </row>
    <row r="22" spans="2:11" ht="20.100000000000001" customHeight="1">
      <c r="B22" s="20" t="s">
        <v>64</v>
      </c>
      <c r="C22" s="410">
        <v>562</v>
      </c>
      <c r="D22" s="222">
        <v>521</v>
      </c>
      <c r="E22" s="222">
        <v>603</v>
      </c>
      <c r="F22" s="181">
        <v>457</v>
      </c>
      <c r="G22" s="222">
        <v>268</v>
      </c>
      <c r="H22" s="1130"/>
      <c r="I22" s="1130"/>
      <c r="J22" s="1130"/>
      <c r="K22" s="1130"/>
    </row>
    <row r="23" spans="2:11" ht="20.100000000000001" customHeight="1">
      <c r="B23" s="83" t="s">
        <v>65</v>
      </c>
      <c r="C23" s="96">
        <v>107</v>
      </c>
      <c r="D23" s="82">
        <v>117</v>
      </c>
      <c r="E23" s="82">
        <v>129</v>
      </c>
      <c r="F23" s="81">
        <v>126</v>
      </c>
      <c r="G23" s="82">
        <v>122</v>
      </c>
      <c r="H23" s="1130"/>
      <c r="I23" s="1130"/>
      <c r="J23" s="1130"/>
      <c r="K23" s="1130"/>
    </row>
    <row r="24" spans="2:11" ht="20.100000000000001" customHeight="1">
      <c r="B24" s="781" t="s">
        <v>688</v>
      </c>
      <c r="C24" s="471">
        <v>139032</v>
      </c>
      <c r="D24" s="472">
        <v>139043</v>
      </c>
      <c r="E24" s="472">
        <v>141863</v>
      </c>
      <c r="F24" s="472">
        <v>149586</v>
      </c>
      <c r="G24" s="472">
        <v>142246</v>
      </c>
      <c r="H24" s="1130"/>
      <c r="I24" s="1130"/>
      <c r="J24" s="1130"/>
      <c r="K24" s="1130"/>
    </row>
    <row r="25" spans="2:11" ht="20.100000000000001" customHeight="1">
      <c r="B25" s="1292"/>
      <c r="C25" s="1292"/>
      <c r="H25" s="1130"/>
      <c r="I25" s="1130"/>
      <c r="J25" s="1130"/>
      <c r="K25" s="1130"/>
    </row>
    <row r="26" spans="2:11" ht="20.100000000000001" customHeight="1">
      <c r="B26" s="1662"/>
      <c r="C26" s="1662"/>
      <c r="D26" s="1662"/>
      <c r="E26" s="1662"/>
      <c r="F26" s="1662"/>
      <c r="G26" s="1662"/>
      <c r="H26" s="1130"/>
      <c r="I26" s="1130"/>
      <c r="J26" s="1130"/>
      <c r="K26" s="1130"/>
    </row>
    <row r="27" spans="2:11" ht="20.100000000000001" customHeight="1">
      <c r="H27" s="1130"/>
      <c r="I27" s="1130"/>
      <c r="J27" s="1130"/>
      <c r="K27" s="1130"/>
    </row>
  </sheetData>
  <mergeCells count="2">
    <mergeCell ref="B26:G26"/>
    <mergeCell ref="B1:C1"/>
  </mergeCells>
  <hyperlinks>
    <hyperlink ref="A2" location="Summary!A1" display=" " xr:uid="{9E66E4BE-6F1C-48F9-8A05-335497451A7A}"/>
  </hyperlinks>
  <pageMargins left="0.75000000000000011" right="0.75000000000000011" top="1" bottom="1" header="0.5" footer="0.5"/>
  <pageSetup paperSize="9" scale="57" orientation="portrait" r:id="rId1"/>
  <headerFooter>
    <oddFooter>&amp;L&amp;1#&amp;"Calibri"&amp;10&amp;K000000TOTAL Classification: Restricted Distribution TOTAL - All rights reserved</oddFooter>
  </headerFooter>
  <ignoredErrors>
    <ignoredError sqref="C5"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873E2-2190-4CFC-8822-FB34B94D5CC9}">
  <sheetPr>
    <tabColor rgb="FF285AFF"/>
    <pageSetUpPr fitToPage="1"/>
  </sheetPr>
  <dimension ref="A1:M20"/>
  <sheetViews>
    <sheetView showGridLines="0" zoomScaleNormal="100" zoomScaleSheetLayoutView="100" zoomScalePageLayoutView="150" workbookViewId="0"/>
  </sheetViews>
  <sheetFormatPr baseColWidth="10" defaultColWidth="11" defaultRowHeight="20.100000000000001" customHeight="1"/>
  <cols>
    <col min="1" max="1" width="5.5" style="1130" customWidth="1"/>
    <col min="2" max="2" width="46.125" style="1130" customWidth="1"/>
    <col min="3" max="3" width="20.25" style="1130" customWidth="1"/>
    <col min="4" max="7" width="12" style="1130" customWidth="1"/>
    <col min="8" max="8" width="5.5" style="1284" customWidth="1"/>
    <col min="9" max="11" width="10.5" style="1284" customWidth="1"/>
    <col min="12" max="12" width="10.375" style="1284" customWidth="1"/>
    <col min="13" max="13" width="10.5" style="1284" hidden="1" customWidth="1"/>
    <col min="14" max="16384" width="11" style="1130"/>
  </cols>
  <sheetData>
    <row r="1" spans="1:13" ht="20.100000000000001" customHeight="1">
      <c r="B1" s="1663" t="s">
        <v>1305</v>
      </c>
      <c r="C1" s="1663"/>
    </row>
    <row r="2" spans="1:13" ht="20.100000000000001" customHeight="1">
      <c r="A2" s="1131" t="s">
        <v>11</v>
      </c>
      <c r="B2" s="1060" t="s">
        <v>206</v>
      </c>
      <c r="C2" s="1060"/>
      <c r="D2" s="19"/>
      <c r="E2" s="19"/>
      <c r="F2" s="19"/>
      <c r="G2" s="19"/>
      <c r="H2" s="19"/>
      <c r="I2" s="19"/>
      <c r="J2" s="19"/>
      <c r="K2" s="19"/>
      <c r="L2" s="19"/>
      <c r="M2" s="19"/>
    </row>
    <row r="3" spans="1:13" ht="20.100000000000001" customHeight="1">
      <c r="B3" s="1079"/>
      <c r="C3" s="1079"/>
      <c r="D3" s="1079"/>
      <c r="E3" s="1079"/>
      <c r="F3" s="1079"/>
      <c r="G3" s="1079"/>
    </row>
    <row r="4" spans="1:13" ht="20.100000000000001" customHeight="1">
      <c r="H4" s="1130"/>
      <c r="I4" s="1130"/>
      <c r="J4" s="1130"/>
      <c r="K4" s="1130"/>
      <c r="L4" s="1130"/>
      <c r="M4" s="1130"/>
    </row>
    <row r="5" spans="1:13" ht="20.100000000000001" customHeight="1">
      <c r="B5" s="67" t="s">
        <v>34</v>
      </c>
      <c r="C5" s="67"/>
      <c r="D5" s="368"/>
      <c r="E5" s="368"/>
      <c r="F5" s="368"/>
      <c r="G5" s="368"/>
      <c r="H5" s="1130"/>
      <c r="I5" s="1130"/>
      <c r="J5" s="1130"/>
      <c r="K5" s="1130"/>
      <c r="L5" s="1130"/>
      <c r="M5" s="1130"/>
    </row>
    <row r="6" spans="1:13" ht="15" customHeight="1">
      <c r="B6" s="787" t="s">
        <v>7</v>
      </c>
      <c r="C6" s="813" t="s">
        <v>937</v>
      </c>
      <c r="D6" s="1070">
        <v>2021</v>
      </c>
      <c r="E6" s="1070">
        <v>2020</v>
      </c>
      <c r="F6" s="1070">
        <v>2019</v>
      </c>
      <c r="G6" s="1070">
        <v>2018</v>
      </c>
      <c r="H6" s="1130"/>
      <c r="I6" s="1130"/>
      <c r="J6" s="1130"/>
      <c r="K6" s="1130"/>
      <c r="L6" s="1130"/>
      <c r="M6" s="1130"/>
    </row>
    <row r="7" spans="1:13" ht="20.100000000000001" customHeight="1">
      <c r="B7" s="116" t="s">
        <v>131</v>
      </c>
      <c r="C7" s="180">
        <v>63508</v>
      </c>
      <c r="D7" s="222">
        <v>63043</v>
      </c>
      <c r="E7" s="222">
        <v>67978</v>
      </c>
      <c r="F7" s="222">
        <v>79937</v>
      </c>
      <c r="G7" s="222">
        <v>71837</v>
      </c>
      <c r="H7" s="1130"/>
      <c r="I7" s="1130"/>
      <c r="J7" s="1130"/>
      <c r="K7" s="1130"/>
      <c r="L7" s="1130"/>
      <c r="M7" s="1130"/>
    </row>
    <row r="8" spans="1:13" ht="20.100000000000001" customHeight="1">
      <c r="B8" s="116" t="s">
        <v>66</v>
      </c>
      <c r="C8" s="180">
        <v>755</v>
      </c>
      <c r="D8" s="222">
        <v>1367</v>
      </c>
      <c r="E8" s="222">
        <v>2710</v>
      </c>
      <c r="F8" s="222">
        <v>1872</v>
      </c>
      <c r="G8" s="222">
        <v>1521</v>
      </c>
      <c r="H8" s="1130"/>
      <c r="I8" s="1130"/>
      <c r="J8" s="1130"/>
      <c r="K8" s="1130"/>
      <c r="L8" s="1130"/>
      <c r="M8" s="1130"/>
    </row>
    <row r="9" spans="1:13" ht="20.100000000000001" customHeight="1">
      <c r="B9" s="117" t="s">
        <v>67</v>
      </c>
      <c r="C9" s="87">
        <v>19606</v>
      </c>
      <c r="D9" s="82">
        <v>17632</v>
      </c>
      <c r="E9" s="82">
        <v>13012</v>
      </c>
      <c r="F9" s="82">
        <v>11487</v>
      </c>
      <c r="G9" s="82">
        <v>21425</v>
      </c>
      <c r="H9" s="1130"/>
      <c r="I9" s="1130"/>
      <c r="J9" s="1130"/>
      <c r="K9" s="1130"/>
      <c r="L9" s="1130"/>
      <c r="M9" s="1130"/>
    </row>
    <row r="10" spans="1:13" ht="20.100000000000001" customHeight="1">
      <c r="B10" s="835" t="s">
        <v>698</v>
      </c>
      <c r="C10" s="834">
        <v>83869</v>
      </c>
      <c r="D10" s="782">
        <v>82042</v>
      </c>
      <c r="E10" s="782">
        <v>83700</v>
      </c>
      <c r="F10" s="782">
        <v>93296</v>
      </c>
      <c r="G10" s="782">
        <v>94783</v>
      </c>
      <c r="H10" s="1130"/>
      <c r="I10" s="1130"/>
      <c r="J10" s="1130"/>
      <c r="K10" s="1130"/>
      <c r="L10" s="1130"/>
      <c r="M10" s="1130"/>
    </row>
    <row r="11" spans="1:13" ht="20.100000000000001" customHeight="1">
      <c r="B11" s="116" t="s">
        <v>68</v>
      </c>
      <c r="C11" s="180">
        <v>2050</v>
      </c>
      <c r="D11" s="222">
        <v>2172</v>
      </c>
      <c r="E11" s="222">
        <v>2094</v>
      </c>
      <c r="F11" s="222">
        <v>2034</v>
      </c>
      <c r="G11" s="222">
        <v>1127</v>
      </c>
      <c r="H11" s="1130"/>
      <c r="I11" s="1130"/>
      <c r="J11" s="1130"/>
      <c r="K11" s="1130"/>
      <c r="L11" s="1130"/>
      <c r="M11" s="1130"/>
    </row>
    <row r="12" spans="1:13" ht="27.75" customHeight="1">
      <c r="B12" s="118" t="s">
        <v>127</v>
      </c>
      <c r="C12" s="180">
        <v>10923</v>
      </c>
      <c r="D12" s="222">
        <v>11860</v>
      </c>
      <c r="E12" s="222">
        <v>12125</v>
      </c>
      <c r="F12" s="222">
        <v>11199</v>
      </c>
      <c r="G12" s="222">
        <v>9171</v>
      </c>
      <c r="H12" s="1130"/>
      <c r="I12" s="1130"/>
      <c r="J12" s="1130"/>
      <c r="K12" s="1130"/>
      <c r="L12" s="1130"/>
      <c r="M12" s="1130"/>
    </row>
    <row r="13" spans="1:13" ht="20.100000000000001" customHeight="1">
      <c r="B13" s="116" t="s">
        <v>69</v>
      </c>
      <c r="C13" s="180">
        <v>3603</v>
      </c>
      <c r="D13" s="222">
        <v>3912</v>
      </c>
      <c r="E13" s="222">
        <v>4326</v>
      </c>
      <c r="F13" s="222">
        <v>4487</v>
      </c>
      <c r="G13" s="222">
        <v>3224</v>
      </c>
      <c r="H13" s="1130"/>
      <c r="I13" s="1130"/>
      <c r="J13" s="1130"/>
      <c r="K13" s="1130"/>
      <c r="L13" s="1130"/>
      <c r="M13" s="1130"/>
    </row>
    <row r="14" spans="1:13" ht="20.100000000000001" customHeight="1">
      <c r="B14" s="119" t="s">
        <v>70</v>
      </c>
      <c r="C14" s="120">
        <v>3937</v>
      </c>
      <c r="D14" s="115">
        <v>3617</v>
      </c>
      <c r="E14" s="115">
        <v>3062</v>
      </c>
      <c r="F14" s="115">
        <v>2499</v>
      </c>
      <c r="G14" s="115">
        <v>2538</v>
      </c>
      <c r="H14" s="1130"/>
      <c r="I14" s="1130"/>
      <c r="J14" s="1130"/>
      <c r="K14" s="1130"/>
      <c r="L14" s="1130"/>
      <c r="M14" s="1130"/>
    </row>
    <row r="15" spans="1:13" ht="20.100000000000001" customHeight="1">
      <c r="B15" s="121" t="s">
        <v>71</v>
      </c>
      <c r="C15" s="122">
        <v>2719</v>
      </c>
      <c r="D15" s="123">
        <v>2956</v>
      </c>
      <c r="E15" s="123">
        <v>3028</v>
      </c>
      <c r="F15" s="123">
        <v>2893</v>
      </c>
      <c r="G15" s="123">
        <v>2481</v>
      </c>
      <c r="H15" s="1130"/>
      <c r="I15" s="1130"/>
      <c r="J15" s="1130"/>
      <c r="K15" s="1130"/>
      <c r="L15" s="1130"/>
      <c r="M15" s="1130"/>
    </row>
    <row r="16" spans="1:13" ht="20.100000000000001" customHeight="1">
      <c r="B16" s="835" t="s">
        <v>699</v>
      </c>
      <c r="C16" s="834">
        <v>23232</v>
      </c>
      <c r="D16" s="782">
        <v>24517</v>
      </c>
      <c r="E16" s="782">
        <v>24635</v>
      </c>
      <c r="F16" s="782">
        <v>23112</v>
      </c>
      <c r="G16" s="782">
        <v>18541</v>
      </c>
      <c r="H16" s="1130"/>
      <c r="I16" s="1130"/>
      <c r="J16" s="1130"/>
      <c r="K16" s="1130"/>
      <c r="L16" s="1130"/>
      <c r="M16" s="1130"/>
    </row>
    <row r="17" spans="2:13" ht="20.100000000000001" customHeight="1">
      <c r="B17" s="480" t="s">
        <v>700</v>
      </c>
      <c r="C17" s="471">
        <v>107101</v>
      </c>
      <c r="D17" s="472">
        <v>106559</v>
      </c>
      <c r="E17" s="472">
        <v>108335</v>
      </c>
      <c r="F17" s="472">
        <v>116408</v>
      </c>
      <c r="G17" s="472">
        <v>113324</v>
      </c>
      <c r="H17" s="1130"/>
      <c r="I17" s="1130"/>
      <c r="J17" s="1130"/>
      <c r="K17" s="1130"/>
      <c r="L17" s="1130"/>
      <c r="M17" s="1130"/>
    </row>
    <row r="18" spans="2:13" ht="15" customHeight="1"/>
    <row r="19" spans="2:13" ht="14.1" customHeight="1">
      <c r="B19" s="1688" t="s">
        <v>1312</v>
      </c>
      <c r="C19" s="1688"/>
      <c r="D19" s="1688"/>
      <c r="E19" s="1688"/>
      <c r="F19" s="1688"/>
      <c r="G19" s="1688"/>
      <c r="H19" s="1141"/>
      <c r="I19" s="1141"/>
      <c r="J19" s="1141"/>
      <c r="K19" s="1141"/>
      <c r="L19" s="1141"/>
      <c r="M19" s="1293"/>
    </row>
    <row r="20" spans="2:13" ht="14.1" customHeight="1">
      <c r="H20" s="1130"/>
      <c r="I20" s="1130"/>
      <c r="J20" s="1130"/>
      <c r="K20" s="1130"/>
      <c r="L20" s="1130"/>
      <c r="M20" s="1130"/>
    </row>
  </sheetData>
  <mergeCells count="2">
    <mergeCell ref="B19:G19"/>
    <mergeCell ref="B1:C1"/>
  </mergeCells>
  <hyperlinks>
    <hyperlink ref="A2" location="Summary!A1" display=" " xr:uid="{1B397693-D7C5-4A87-9B26-652BF632670F}"/>
  </hyperlinks>
  <pageMargins left="0.74803149606299213" right="0.74803149606299213" top="0.98425196850393704" bottom="0.98425196850393704" header="0.51181102362204722" footer="0.51181102362204722"/>
  <pageSetup paperSize="9" scale="82" orientation="landscape" r:id="rId1"/>
  <headerFooter>
    <oddFooter>&amp;L&amp;1#&amp;"Calibri"&amp;10&amp;K000000TOTAL Classification: Restricted Distribution TOTAL - All rights reserved</oddFooter>
  </headerFooter>
  <ignoredErrors>
    <ignoredError sqref="C6"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A82BC-E65D-4AAA-B500-350661F6DF1D}">
  <sheetPr>
    <tabColor rgb="FF285AFF"/>
    <pageSetUpPr fitToPage="1"/>
  </sheetPr>
  <dimension ref="A1:I15"/>
  <sheetViews>
    <sheetView showGridLines="0" zoomScaleNormal="100" zoomScaleSheetLayoutView="130" zoomScalePageLayoutView="115" workbookViewId="0"/>
  </sheetViews>
  <sheetFormatPr baseColWidth="10" defaultColWidth="11" defaultRowHeight="20.100000000000001" customHeight="1"/>
  <cols>
    <col min="1" max="1" width="5.5" style="1130" customWidth="1"/>
    <col min="2" max="2" width="46.125" style="1130" customWidth="1"/>
    <col min="3" max="3" width="16.75" style="1130" customWidth="1"/>
    <col min="4" max="7" width="12" style="1130" customWidth="1"/>
    <col min="8" max="8" width="5.5" style="1130" customWidth="1"/>
    <col min="9" max="12" width="11" style="1130"/>
    <col min="13" max="13" width="10.375" style="1130" customWidth="1"/>
    <col min="14" max="14" width="0" style="1130" hidden="1" customWidth="1"/>
    <col min="15" max="16384" width="11" style="1130"/>
  </cols>
  <sheetData>
    <row r="1" spans="1:9" ht="20.100000000000001" customHeight="1">
      <c r="B1" s="1663" t="s">
        <v>1305</v>
      </c>
      <c r="C1" s="1663"/>
    </row>
    <row r="2" spans="1:9" ht="20.100000000000001" customHeight="1">
      <c r="A2" s="1131" t="s">
        <v>11</v>
      </c>
      <c r="B2" s="1060" t="s">
        <v>72</v>
      </c>
      <c r="C2" s="1060"/>
      <c r="D2" s="19"/>
      <c r="E2" s="19"/>
      <c r="F2" s="19"/>
      <c r="G2" s="19"/>
    </row>
    <row r="3" spans="1:9" ht="20.100000000000001" customHeight="1">
      <c r="B3" s="1079"/>
      <c r="C3" s="1079"/>
      <c r="D3" s="1079"/>
      <c r="E3" s="1079"/>
      <c r="F3" s="1079"/>
      <c r="G3" s="1079"/>
    </row>
    <row r="4" spans="1:9" ht="20.100000000000001" customHeight="1">
      <c r="B4" s="67" t="s">
        <v>34</v>
      </c>
    </row>
    <row r="5" spans="1:9" ht="20.100000000000001" customHeight="1">
      <c r="B5" s="787" t="s">
        <v>7</v>
      </c>
      <c r="C5" s="813">
        <v>2022</v>
      </c>
      <c r="D5" s="1070">
        <v>2021</v>
      </c>
      <c r="E5" s="1070">
        <v>2020</v>
      </c>
      <c r="F5" s="1070">
        <v>2019</v>
      </c>
      <c r="G5" s="1070">
        <v>2018</v>
      </c>
    </row>
    <row r="6" spans="1:9" ht="20.100000000000001" customHeight="1">
      <c r="B6" s="899" t="s">
        <v>189</v>
      </c>
      <c r="C6" s="180">
        <v>55424</v>
      </c>
      <c r="D6" s="222">
        <v>55386</v>
      </c>
      <c r="E6" s="222">
        <v>50807</v>
      </c>
      <c r="F6" s="222">
        <v>47862</v>
      </c>
      <c r="G6" s="222">
        <v>39487</v>
      </c>
      <c r="I6" s="1220"/>
    </row>
    <row r="7" spans="1:9" ht="20.100000000000001" customHeight="1">
      <c r="B7" s="899" t="s">
        <v>180</v>
      </c>
      <c r="C7" s="180">
        <v>93039</v>
      </c>
      <c r="D7" s="181">
        <v>97195</v>
      </c>
      <c r="E7" s="181">
        <v>101628</v>
      </c>
      <c r="F7" s="181">
        <v>111008</v>
      </c>
      <c r="G7" s="181">
        <v>112531</v>
      </c>
      <c r="I7" s="1220"/>
    </row>
    <row r="8" spans="1:9" ht="20.100000000000001" customHeight="1">
      <c r="B8" s="8" t="s">
        <v>190</v>
      </c>
      <c r="C8" s="400">
        <v>148463</v>
      </c>
      <c r="D8" s="408">
        <v>152581</v>
      </c>
      <c r="E8" s="408">
        <v>152435</v>
      </c>
      <c r="F8" s="408">
        <v>158870</v>
      </c>
      <c r="G8" s="409">
        <v>152018</v>
      </c>
      <c r="I8" s="1220"/>
    </row>
    <row r="9" spans="1:9" ht="20.100000000000001" customHeight="1">
      <c r="B9" s="20" t="s">
        <v>116</v>
      </c>
      <c r="C9" s="180">
        <v>16526</v>
      </c>
      <c r="D9" s="181">
        <v>16221</v>
      </c>
      <c r="E9" s="181">
        <v>16915</v>
      </c>
      <c r="F9" s="181">
        <v>16727</v>
      </c>
      <c r="G9" s="222">
        <v>15067</v>
      </c>
    </row>
    <row r="10" spans="1:9" ht="20.100000000000001" customHeight="1">
      <c r="B10" s="20" t="s">
        <v>117</v>
      </c>
      <c r="C10" s="180">
        <v>9620</v>
      </c>
      <c r="D10" s="181">
        <v>10170</v>
      </c>
      <c r="E10" s="181">
        <v>10549</v>
      </c>
      <c r="F10" s="181">
        <v>9929</v>
      </c>
      <c r="G10" s="222">
        <v>7929</v>
      </c>
    </row>
    <row r="11" spans="1:9" ht="20.100000000000001" customHeight="1">
      <c r="B11" s="83" t="s">
        <v>24</v>
      </c>
      <c r="C11" s="87">
        <v>800</v>
      </c>
      <c r="D11" s="81">
        <v>946</v>
      </c>
      <c r="E11" s="81">
        <v>1773</v>
      </c>
      <c r="F11" s="82">
        <v>1591</v>
      </c>
      <c r="G11" s="82">
        <v>1269</v>
      </c>
    </row>
    <row r="12" spans="1:9" ht="20.100000000000001" customHeight="1">
      <c r="B12" s="781" t="s">
        <v>688</v>
      </c>
      <c r="C12" s="471">
        <v>175409</v>
      </c>
      <c r="D12" s="472">
        <v>179918</v>
      </c>
      <c r="E12" s="472">
        <v>181672</v>
      </c>
      <c r="F12" s="472">
        <v>187117</v>
      </c>
      <c r="G12" s="472">
        <v>176283</v>
      </c>
    </row>
    <row r="13" spans="1:9" ht="20.100000000000001" customHeight="1">
      <c r="B13" s="6"/>
      <c r="C13" s="6"/>
      <c r="D13" s="6"/>
      <c r="E13" s="6"/>
      <c r="F13" s="6"/>
      <c r="G13" s="6"/>
    </row>
    <row r="14" spans="1:9" ht="14.1" customHeight="1">
      <c r="B14" s="1141" t="s">
        <v>223</v>
      </c>
      <c r="C14" s="1141"/>
      <c r="D14" s="1141"/>
      <c r="E14" s="1141"/>
      <c r="F14" s="1141"/>
      <c r="G14" s="1141"/>
    </row>
    <row r="15" spans="1:9" ht="14.1" customHeight="1"/>
  </sheetData>
  <mergeCells count="1">
    <mergeCell ref="B1:C1"/>
  </mergeCells>
  <hyperlinks>
    <hyperlink ref="A2" location="Summary!A1" display=" " xr:uid="{E5E3A36C-E64B-45AB-B0DB-4F632AEBAAC3}"/>
  </hyperlinks>
  <pageMargins left="0.75000000000000011" right="0.75000000000000011" top="1" bottom="1" header="0.5" footer="0.5"/>
  <pageSetup paperSize="9" scale="56" orientation="portrait" r:id="rId1"/>
  <headerFooter>
    <oddFooter>&amp;L&amp;1#&amp;"Calibri"&amp;10&amp;K000000TOTAL Classification: Restricted Distribution TOTAL - All rights reserved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D374F-EACC-44B7-856E-8910ADA01C6B}">
  <sheetPr>
    <tabColor rgb="FF285AFF"/>
    <pageSetUpPr fitToPage="1"/>
  </sheetPr>
  <dimension ref="A1:W41"/>
  <sheetViews>
    <sheetView showGridLines="0" zoomScaleNormal="100" zoomScaleSheetLayoutView="100" zoomScalePageLayoutView="150" workbookViewId="0"/>
  </sheetViews>
  <sheetFormatPr baseColWidth="10" defaultColWidth="11" defaultRowHeight="20.100000000000001" customHeight="1"/>
  <cols>
    <col min="1" max="1" width="5.5" style="1130" customWidth="1"/>
    <col min="2" max="2" width="26.125" style="1130" customWidth="1"/>
    <col min="3" max="12" width="10.5" style="1130" customWidth="1"/>
    <col min="13" max="13" width="5.5" style="1130" customWidth="1"/>
    <col min="14" max="24" width="10.5" style="1130" customWidth="1"/>
    <col min="25" max="16384" width="11" style="1130"/>
  </cols>
  <sheetData>
    <row r="1" spans="1:23" ht="20.100000000000001" customHeight="1">
      <c r="B1" s="1663" t="s">
        <v>1305</v>
      </c>
      <c r="C1" s="1663"/>
    </row>
    <row r="2" spans="1:23" ht="20.100000000000001" customHeight="1">
      <c r="A2" s="1131" t="s">
        <v>11</v>
      </c>
      <c r="B2" s="1060" t="s">
        <v>207</v>
      </c>
      <c r="C2" s="19"/>
      <c r="D2" s="19"/>
      <c r="E2" s="19"/>
      <c r="F2" s="19"/>
      <c r="G2" s="19"/>
      <c r="H2" s="19"/>
      <c r="I2" s="19"/>
      <c r="J2" s="19"/>
      <c r="K2" s="19"/>
      <c r="L2" s="19"/>
      <c r="M2" s="124"/>
      <c r="N2" s="124"/>
      <c r="O2" s="124"/>
      <c r="P2" s="124"/>
      <c r="Q2" s="124"/>
      <c r="R2" s="124"/>
      <c r="S2" s="124"/>
      <c r="T2" s="124"/>
      <c r="U2" s="124"/>
      <c r="V2" s="124"/>
      <c r="W2" s="124"/>
    </row>
    <row r="3" spans="1:23" ht="20.100000000000001" customHeight="1">
      <c r="M3" s="177"/>
      <c r="N3" s="177"/>
      <c r="O3" s="177"/>
      <c r="P3" s="177"/>
      <c r="Q3" s="177"/>
      <c r="R3" s="177"/>
      <c r="S3" s="177"/>
    </row>
    <row r="4" spans="1:23" ht="20.100000000000001" customHeight="1">
      <c r="B4" s="67" t="s">
        <v>34</v>
      </c>
      <c r="C4" s="3"/>
      <c r="D4" s="3"/>
      <c r="E4" s="3"/>
      <c r="F4" s="3"/>
      <c r="G4" s="3"/>
      <c r="H4" s="3"/>
      <c r="I4" s="3"/>
      <c r="J4" s="3"/>
      <c r="V4" s="1689"/>
      <c r="W4" s="1689"/>
    </row>
    <row r="5" spans="1:23" ht="20.100000000000001" customHeight="1">
      <c r="B5" s="858" t="s">
        <v>741</v>
      </c>
      <c r="C5" s="754">
        <v>2022</v>
      </c>
      <c r="D5" s="1070" t="s">
        <v>73</v>
      </c>
      <c r="E5" s="788">
        <v>2021</v>
      </c>
      <c r="F5" s="1070" t="s">
        <v>73</v>
      </c>
      <c r="G5" s="788">
        <v>2020</v>
      </c>
      <c r="H5" s="1070" t="s">
        <v>73</v>
      </c>
      <c r="I5" s="788">
        <v>2019</v>
      </c>
      <c r="J5" s="1070" t="s">
        <v>73</v>
      </c>
      <c r="K5" s="788">
        <v>2018</v>
      </c>
      <c r="L5" s="1070" t="s">
        <v>73</v>
      </c>
    </row>
    <row r="6" spans="1:23" ht="20.100000000000001" customHeight="1">
      <c r="B6" s="11" t="s">
        <v>156</v>
      </c>
      <c r="C6" s="168"/>
      <c r="D6" s="169"/>
      <c r="E6" s="170"/>
      <c r="F6" s="171"/>
      <c r="G6" s="170"/>
      <c r="H6" s="171"/>
      <c r="I6" s="170"/>
      <c r="J6" s="171"/>
      <c r="K6" s="172"/>
      <c r="L6" s="11"/>
    </row>
    <row r="7" spans="1:23" ht="20.100000000000001" customHeight="1">
      <c r="B7" s="125">
        <v>2017</v>
      </c>
      <c r="C7" s="85"/>
      <c r="D7" s="126"/>
      <c r="E7" s="90"/>
      <c r="F7" s="127"/>
      <c r="G7" s="90"/>
      <c r="H7" s="127"/>
      <c r="I7" s="90"/>
      <c r="J7" s="127"/>
      <c r="K7" s="159"/>
      <c r="L7" s="424"/>
    </row>
    <row r="8" spans="1:23" ht="20.100000000000001" customHeight="1">
      <c r="B8" s="125">
        <v>2018</v>
      </c>
      <c r="C8" s="85"/>
      <c r="D8" s="128"/>
      <c r="E8" s="90"/>
      <c r="F8" s="129"/>
      <c r="G8" s="90"/>
      <c r="H8" s="129"/>
      <c r="I8" s="90"/>
      <c r="J8" s="129"/>
      <c r="K8" s="159"/>
      <c r="L8" s="173"/>
    </row>
    <row r="9" spans="1:23" ht="20.100000000000001" customHeight="1">
      <c r="B9" s="125">
        <v>2019</v>
      </c>
      <c r="C9" s="85"/>
      <c r="D9" s="128"/>
      <c r="E9" s="90"/>
      <c r="F9" s="129"/>
      <c r="G9" s="90"/>
      <c r="H9" s="129"/>
      <c r="I9" s="90"/>
      <c r="J9" s="129"/>
      <c r="K9" s="159"/>
      <c r="L9" s="173"/>
    </row>
    <row r="10" spans="1:23" ht="20.100000000000001" customHeight="1">
      <c r="B10" s="125">
        <v>2020</v>
      </c>
      <c r="C10" s="85"/>
      <c r="D10" s="128"/>
      <c r="E10" s="90"/>
      <c r="F10" s="129"/>
      <c r="G10" s="90"/>
      <c r="H10" s="129"/>
      <c r="I10" s="90"/>
      <c r="J10" s="129"/>
      <c r="K10" s="159">
        <v>5432</v>
      </c>
      <c r="L10" s="173">
        <v>0.14000000000000001</v>
      </c>
    </row>
    <row r="11" spans="1:23" ht="20.100000000000001" customHeight="1">
      <c r="B11" s="125">
        <v>2021</v>
      </c>
      <c r="C11" s="85"/>
      <c r="D11" s="128"/>
      <c r="E11" s="90"/>
      <c r="F11" s="129"/>
      <c r="G11" s="90"/>
      <c r="H11" s="129"/>
      <c r="I11" s="90">
        <v>5615</v>
      </c>
      <c r="J11" s="129">
        <v>0.12</v>
      </c>
      <c r="K11" s="159">
        <v>3966</v>
      </c>
      <c r="L11" s="173">
        <v>0.1</v>
      </c>
    </row>
    <row r="12" spans="1:23" ht="20.100000000000001" customHeight="1">
      <c r="B12" s="125">
        <v>2022</v>
      </c>
      <c r="C12" s="85"/>
      <c r="D12" s="128"/>
      <c r="E12" s="90"/>
      <c r="F12" s="129"/>
      <c r="G12" s="90">
        <v>9790</v>
      </c>
      <c r="H12" s="129">
        <v>0.18</v>
      </c>
      <c r="I12" s="90">
        <v>6078</v>
      </c>
      <c r="J12" s="129">
        <v>0.13</v>
      </c>
      <c r="K12" s="159">
        <v>5158</v>
      </c>
      <c r="L12" s="173">
        <v>0.13</v>
      </c>
    </row>
    <row r="13" spans="1:23" ht="20.100000000000001" customHeight="1">
      <c r="B13" s="125">
        <v>2023</v>
      </c>
      <c r="C13" s="85"/>
      <c r="D13" s="128"/>
      <c r="E13" s="90">
        <v>6032</v>
      </c>
      <c r="F13" s="129">
        <v>0.13</v>
      </c>
      <c r="G13" s="90">
        <v>5720</v>
      </c>
      <c r="H13" s="129">
        <v>0.1</v>
      </c>
      <c r="I13" s="90">
        <v>5163</v>
      </c>
      <c r="J13" s="129">
        <v>0.11</v>
      </c>
      <c r="K13" s="159">
        <v>4983</v>
      </c>
      <c r="L13" s="173">
        <v>0.13</v>
      </c>
    </row>
    <row r="14" spans="1:23" ht="20.100000000000001" customHeight="1">
      <c r="B14" s="125">
        <v>2024</v>
      </c>
      <c r="C14" s="85">
        <v>6352</v>
      </c>
      <c r="D14" s="128">
        <v>0.15</v>
      </c>
      <c r="E14" s="90">
        <v>6287</v>
      </c>
      <c r="F14" s="129">
        <v>0.13</v>
      </c>
      <c r="G14" s="90">
        <v>5945</v>
      </c>
      <c r="H14" s="129">
        <v>0.11</v>
      </c>
      <c r="I14" s="90">
        <v>5798</v>
      </c>
      <c r="J14" s="129">
        <v>0.12</v>
      </c>
      <c r="K14" s="159" t="s">
        <v>1015</v>
      </c>
      <c r="L14" s="173">
        <v>0.5</v>
      </c>
    </row>
    <row r="15" spans="1:23" ht="20.100000000000001" customHeight="1">
      <c r="B15" s="125">
        <v>2025</v>
      </c>
      <c r="C15" s="85">
        <v>4442</v>
      </c>
      <c r="D15" s="128">
        <v>0.1</v>
      </c>
      <c r="E15" s="159">
        <v>4382</v>
      </c>
      <c r="F15" s="129">
        <v>0.09</v>
      </c>
      <c r="G15" s="159">
        <v>4275</v>
      </c>
      <c r="H15" s="129">
        <v>0.08</v>
      </c>
      <c r="I15" s="159" t="s">
        <v>1016</v>
      </c>
      <c r="J15" s="129">
        <v>0.52</v>
      </c>
      <c r="K15" s="159"/>
      <c r="L15" s="424"/>
    </row>
    <row r="16" spans="1:23" ht="20.100000000000001" customHeight="1">
      <c r="B16" s="130">
        <v>2026</v>
      </c>
      <c r="C16" s="85">
        <v>3271</v>
      </c>
      <c r="D16" s="128">
        <v>0.08</v>
      </c>
      <c r="E16" s="159">
        <v>3277</v>
      </c>
      <c r="F16" s="129">
        <v>7.0000000000000007E-2</v>
      </c>
      <c r="G16" s="159" t="s">
        <v>1017</v>
      </c>
      <c r="H16" s="129">
        <v>0.53</v>
      </c>
      <c r="I16" s="159"/>
      <c r="J16" s="129"/>
      <c r="K16" s="159"/>
      <c r="L16" s="173"/>
    </row>
    <row r="17" spans="2:23" ht="20.100000000000001" customHeight="1">
      <c r="B17" s="1294">
        <v>2027</v>
      </c>
      <c r="C17" s="616">
        <v>3418</v>
      </c>
      <c r="D17" s="1295">
        <v>0.08</v>
      </c>
      <c r="E17" s="159" t="s">
        <v>1018</v>
      </c>
      <c r="F17" s="1296">
        <v>0.57999999999999996</v>
      </c>
      <c r="G17" s="293"/>
      <c r="H17" s="1296"/>
      <c r="I17" s="293"/>
      <c r="J17" s="1296"/>
      <c r="K17" s="293"/>
      <c r="L17" s="1297"/>
    </row>
    <row r="18" spans="2:23" ht="20.100000000000001" customHeight="1">
      <c r="B18" s="131" t="s">
        <v>701</v>
      </c>
      <c r="C18" s="86">
        <v>25050</v>
      </c>
      <c r="D18" s="132">
        <v>0.59</v>
      </c>
      <c r="E18" s="133"/>
      <c r="F18" s="134"/>
      <c r="G18" s="133"/>
      <c r="H18" s="134"/>
      <c r="I18" s="133"/>
      <c r="J18" s="134"/>
      <c r="K18" s="425"/>
      <c r="L18" s="426"/>
    </row>
    <row r="19" spans="2:23" ht="20.100000000000001" customHeight="1">
      <c r="B19" s="781" t="s">
        <v>688</v>
      </c>
      <c r="C19" s="471">
        <v>42533</v>
      </c>
      <c r="D19" s="481">
        <v>1</v>
      </c>
      <c r="E19" s="472">
        <v>47108</v>
      </c>
      <c r="F19" s="482">
        <v>1</v>
      </c>
      <c r="G19" s="472">
        <v>55422</v>
      </c>
      <c r="H19" s="482">
        <v>1</v>
      </c>
      <c r="I19" s="472">
        <v>46861</v>
      </c>
      <c r="J19" s="482">
        <v>1</v>
      </c>
      <c r="K19" s="472">
        <v>39449</v>
      </c>
      <c r="L19" s="482">
        <v>1</v>
      </c>
    </row>
    <row r="21" spans="2:23" ht="20.100000000000001" customHeight="1">
      <c r="B21" s="370"/>
      <c r="C21" s="370"/>
      <c r="D21" s="370"/>
      <c r="E21" s="370"/>
      <c r="F21" s="370"/>
      <c r="G21" s="370"/>
      <c r="H21" s="370"/>
      <c r="I21" s="370"/>
      <c r="J21" s="370"/>
      <c r="V21" s="1689"/>
      <c r="W21" s="1689"/>
    </row>
    <row r="22" spans="2:23" ht="20.100000000000001" customHeight="1">
      <c r="B22" s="858" t="s">
        <v>807</v>
      </c>
      <c r="C22" s="754">
        <v>2022</v>
      </c>
      <c r="D22" s="1070" t="s">
        <v>73</v>
      </c>
      <c r="E22" s="788">
        <v>2021</v>
      </c>
      <c r="F22" s="1070" t="s">
        <v>73</v>
      </c>
      <c r="G22" s="788">
        <v>2020</v>
      </c>
      <c r="H22" s="1070" t="s">
        <v>73</v>
      </c>
      <c r="I22" s="788">
        <v>2019</v>
      </c>
      <c r="J22" s="1070" t="s">
        <v>73</v>
      </c>
      <c r="K22" s="788">
        <v>2018</v>
      </c>
      <c r="L22" s="1070" t="s">
        <v>73</v>
      </c>
    </row>
    <row r="23" spans="2:23" ht="20.100000000000001" customHeight="1">
      <c r="B23" s="11" t="s">
        <v>135</v>
      </c>
      <c r="C23" s="168"/>
      <c r="D23" s="169"/>
      <c r="E23" s="170"/>
      <c r="F23" s="171"/>
      <c r="G23" s="170"/>
      <c r="H23" s="171"/>
      <c r="I23" s="170"/>
      <c r="J23" s="171"/>
      <c r="K23" s="172"/>
      <c r="L23" s="11"/>
    </row>
    <row r="24" spans="2:23" ht="20.100000000000001" customHeight="1">
      <c r="B24" s="20" t="s">
        <v>157</v>
      </c>
      <c r="C24" s="180">
        <v>38896</v>
      </c>
      <c r="D24" s="427">
        <v>0.91</v>
      </c>
      <c r="E24" s="181">
        <v>44387</v>
      </c>
      <c r="F24" s="428">
        <v>0.94</v>
      </c>
      <c r="G24" s="181">
        <v>48609</v>
      </c>
      <c r="H24" s="428">
        <v>0.88</v>
      </c>
      <c r="I24" s="181">
        <v>43276</v>
      </c>
      <c r="J24" s="428">
        <v>0.92</v>
      </c>
      <c r="K24" s="221">
        <v>38120</v>
      </c>
      <c r="L24" s="429">
        <v>0.97</v>
      </c>
    </row>
    <row r="25" spans="2:23" ht="20.100000000000001" customHeight="1">
      <c r="B25" s="20" t="s">
        <v>74</v>
      </c>
      <c r="C25" s="180">
        <v>2083</v>
      </c>
      <c r="D25" s="427">
        <v>0.05</v>
      </c>
      <c r="E25" s="181">
        <v>1708</v>
      </c>
      <c r="F25" s="428">
        <v>0.04</v>
      </c>
      <c r="G25" s="181">
        <v>3144</v>
      </c>
      <c r="H25" s="428">
        <v>0.06</v>
      </c>
      <c r="I25" s="181">
        <v>2639</v>
      </c>
      <c r="J25" s="428">
        <v>0.06</v>
      </c>
      <c r="K25" s="221">
        <v>1103</v>
      </c>
      <c r="L25" s="429">
        <v>0.03</v>
      </c>
    </row>
    <row r="26" spans="2:23" ht="20.100000000000001" customHeight="1">
      <c r="B26" s="20" t="s">
        <v>143</v>
      </c>
      <c r="C26" s="180">
        <v>47</v>
      </c>
      <c r="D26" s="427">
        <v>0</v>
      </c>
      <c r="E26" s="181">
        <v>67</v>
      </c>
      <c r="F26" s="428">
        <v>0</v>
      </c>
      <c r="G26" s="181">
        <v>72</v>
      </c>
      <c r="H26" s="428">
        <v>0</v>
      </c>
      <c r="I26" s="181">
        <v>81</v>
      </c>
      <c r="J26" s="428">
        <v>0</v>
      </c>
      <c r="K26" s="221">
        <v>27</v>
      </c>
      <c r="L26" s="429">
        <v>0</v>
      </c>
    </row>
    <row r="27" spans="2:23" ht="20.100000000000001" customHeight="1">
      <c r="B27" s="83" t="s">
        <v>75</v>
      </c>
      <c r="C27" s="87">
        <v>1507</v>
      </c>
      <c r="D27" s="135">
        <v>0.04</v>
      </c>
      <c r="E27" s="81">
        <v>946</v>
      </c>
      <c r="F27" s="136">
        <v>0.02</v>
      </c>
      <c r="G27" s="81">
        <v>3597</v>
      </c>
      <c r="H27" s="136">
        <v>0.06</v>
      </c>
      <c r="I27" s="81">
        <v>865</v>
      </c>
      <c r="J27" s="136">
        <v>0.02</v>
      </c>
      <c r="K27" s="416">
        <v>199</v>
      </c>
      <c r="L27" s="430">
        <v>0</v>
      </c>
    </row>
    <row r="28" spans="2:23" ht="20.100000000000001" customHeight="1">
      <c r="B28" s="781" t="s">
        <v>688</v>
      </c>
      <c r="C28" s="471">
        <v>42533</v>
      </c>
      <c r="D28" s="481">
        <v>1</v>
      </c>
      <c r="E28" s="472">
        <v>47108</v>
      </c>
      <c r="F28" s="482">
        <v>1</v>
      </c>
      <c r="G28" s="472">
        <v>55422</v>
      </c>
      <c r="H28" s="482">
        <v>1</v>
      </c>
      <c r="I28" s="472">
        <v>46861</v>
      </c>
      <c r="J28" s="482">
        <v>1</v>
      </c>
      <c r="K28" s="472">
        <v>39449</v>
      </c>
      <c r="L28" s="482">
        <v>1</v>
      </c>
    </row>
    <row r="29" spans="2:23" ht="20.100000000000001" customHeight="1">
      <c r="N29" s="1215"/>
    </row>
    <row r="30" spans="2:23" ht="20.100000000000001" customHeight="1">
      <c r="B30" s="370"/>
      <c r="C30" s="370"/>
      <c r="D30" s="370"/>
      <c r="E30" s="370"/>
      <c r="F30" s="370"/>
      <c r="G30" s="370"/>
      <c r="H30" s="370"/>
      <c r="I30" s="370"/>
      <c r="J30" s="370"/>
      <c r="V30" s="1689"/>
      <c r="W30" s="1689"/>
    </row>
    <row r="31" spans="2:23" ht="20.100000000000001" customHeight="1">
      <c r="B31" s="858" t="s">
        <v>807</v>
      </c>
      <c r="C31" s="754">
        <v>2022</v>
      </c>
      <c r="D31" s="1070" t="s">
        <v>73</v>
      </c>
      <c r="E31" s="788">
        <v>2021</v>
      </c>
      <c r="F31" s="1070" t="s">
        <v>73</v>
      </c>
      <c r="G31" s="788">
        <v>2020</v>
      </c>
      <c r="H31" s="1070" t="s">
        <v>73</v>
      </c>
      <c r="I31" s="788">
        <v>2019</v>
      </c>
      <c r="J31" s="1070" t="s">
        <v>73</v>
      </c>
      <c r="K31" s="788">
        <v>2018</v>
      </c>
      <c r="L31" s="1070" t="s">
        <v>73</v>
      </c>
    </row>
    <row r="32" spans="2:23" ht="20.100000000000001" customHeight="1">
      <c r="B32" s="11" t="s">
        <v>136</v>
      </c>
      <c r="C32" s="174"/>
      <c r="D32" s="175"/>
      <c r="E32" s="170"/>
      <c r="F32" s="171"/>
      <c r="G32" s="170"/>
      <c r="H32" s="171"/>
      <c r="I32" s="170"/>
      <c r="J32" s="171"/>
      <c r="K32" s="172"/>
      <c r="L32" s="11"/>
    </row>
    <row r="33" spans="2:23" ht="20.100000000000001" customHeight="1">
      <c r="B33" s="20" t="s">
        <v>158</v>
      </c>
      <c r="C33" s="191">
        <v>33533</v>
      </c>
      <c r="D33" s="431">
        <v>0.79</v>
      </c>
      <c r="E33" s="181">
        <v>34353</v>
      </c>
      <c r="F33" s="428">
        <v>0.73</v>
      </c>
      <c r="G33" s="181">
        <v>34870</v>
      </c>
      <c r="H33" s="428">
        <v>0.63</v>
      </c>
      <c r="I33" s="181">
        <v>26985</v>
      </c>
      <c r="J33" s="428">
        <v>0.57999999999999996</v>
      </c>
      <c r="K33" s="221">
        <v>18139</v>
      </c>
      <c r="L33" s="429">
        <v>0.46</v>
      </c>
    </row>
    <row r="34" spans="2:23" ht="20.100000000000001" customHeight="1">
      <c r="B34" s="83" t="s">
        <v>76</v>
      </c>
      <c r="C34" s="432">
        <v>9000</v>
      </c>
      <c r="D34" s="433">
        <v>0.21</v>
      </c>
      <c r="E34" s="81">
        <v>12755</v>
      </c>
      <c r="F34" s="136">
        <v>0.27</v>
      </c>
      <c r="G34" s="81">
        <v>20552</v>
      </c>
      <c r="H34" s="136">
        <v>0.37</v>
      </c>
      <c r="I34" s="81">
        <v>19876</v>
      </c>
      <c r="J34" s="136">
        <v>0.42</v>
      </c>
      <c r="K34" s="416">
        <v>21310</v>
      </c>
      <c r="L34" s="430">
        <v>0.54</v>
      </c>
    </row>
    <row r="35" spans="2:23" ht="20.100000000000001" customHeight="1">
      <c r="B35" s="781" t="s">
        <v>688</v>
      </c>
      <c r="C35" s="471">
        <v>42533</v>
      </c>
      <c r="D35" s="481">
        <v>1</v>
      </c>
      <c r="E35" s="472">
        <f t="shared" ref="E35:J35" si="0">SUM(E33:E34)</f>
        <v>47108</v>
      </c>
      <c r="F35" s="482">
        <f t="shared" si="0"/>
        <v>1</v>
      </c>
      <c r="G35" s="472">
        <f t="shared" si="0"/>
        <v>55422</v>
      </c>
      <c r="H35" s="482">
        <f t="shared" si="0"/>
        <v>1</v>
      </c>
      <c r="I35" s="472">
        <f t="shared" si="0"/>
        <v>46861</v>
      </c>
      <c r="J35" s="482">
        <f t="shared" si="0"/>
        <v>1</v>
      </c>
      <c r="K35" s="472">
        <v>39449</v>
      </c>
      <c r="L35" s="482">
        <v>1</v>
      </c>
    </row>
    <row r="36" spans="2:23" ht="20.100000000000001" customHeight="1">
      <c r="N36" s="1215"/>
    </row>
    <row r="37" spans="2:23" ht="20.100000000000001" customHeight="1">
      <c r="B37" s="1688" t="s">
        <v>132</v>
      </c>
      <c r="C37" s="1688"/>
      <c r="D37" s="1688"/>
      <c r="E37" s="1688"/>
      <c r="F37" s="1688"/>
      <c r="G37" s="1688"/>
      <c r="H37" s="1688"/>
      <c r="I37" s="1688"/>
      <c r="J37" s="1688"/>
      <c r="K37" s="1688"/>
      <c r="L37" s="1688"/>
      <c r="M37" s="1141"/>
      <c r="N37" s="1141"/>
      <c r="O37" s="1141"/>
      <c r="P37" s="1141"/>
      <c r="Q37" s="1141"/>
      <c r="R37" s="1141"/>
      <c r="S37" s="1141"/>
      <c r="T37" s="1141"/>
      <c r="U37" s="1141"/>
      <c r="V37" s="1141"/>
      <c r="W37" s="1141"/>
    </row>
    <row r="38" spans="2:23" ht="20.100000000000001" customHeight="1">
      <c r="B38" s="1688" t="s">
        <v>1019</v>
      </c>
      <c r="C38" s="1688"/>
      <c r="D38" s="1688"/>
      <c r="E38" s="1688"/>
      <c r="F38" s="1688"/>
      <c r="G38" s="1688"/>
      <c r="H38" s="1688"/>
      <c r="I38" s="1688"/>
      <c r="J38" s="1688"/>
      <c r="K38" s="1688"/>
      <c r="L38" s="1688"/>
      <c r="M38" s="1141"/>
      <c r="N38" s="1141"/>
      <c r="O38" s="1141"/>
      <c r="P38" s="1141"/>
      <c r="Q38" s="1141"/>
      <c r="R38" s="1141"/>
      <c r="S38" s="1141"/>
      <c r="T38" s="1141"/>
      <c r="U38" s="1141"/>
      <c r="V38" s="1141"/>
      <c r="W38" s="1141"/>
    </row>
    <row r="39" spans="2:23" ht="20.100000000000001" customHeight="1">
      <c r="B39" s="1688" t="s">
        <v>1020</v>
      </c>
      <c r="C39" s="1688"/>
      <c r="D39" s="1688"/>
      <c r="E39" s="1688"/>
      <c r="F39" s="1688"/>
      <c r="G39" s="1688"/>
      <c r="H39" s="1688"/>
      <c r="I39" s="1688"/>
      <c r="J39" s="1688"/>
      <c r="K39" s="1688"/>
      <c r="L39" s="1688"/>
      <c r="M39" s="1141"/>
      <c r="N39" s="1141"/>
      <c r="O39" s="1141"/>
      <c r="P39" s="1141"/>
      <c r="Q39" s="1141"/>
      <c r="R39" s="1141"/>
      <c r="S39" s="1141"/>
      <c r="T39" s="1141"/>
      <c r="U39" s="1141"/>
      <c r="V39" s="1141"/>
      <c r="W39" s="1141"/>
    </row>
    <row r="40" spans="2:23" ht="20.100000000000001" customHeight="1">
      <c r="B40" s="1688" t="s">
        <v>1021</v>
      </c>
      <c r="C40" s="1688"/>
      <c r="D40" s="1688"/>
      <c r="E40" s="1688"/>
      <c r="F40" s="1688"/>
      <c r="G40" s="1688"/>
      <c r="H40" s="1688"/>
      <c r="I40" s="1688"/>
      <c r="J40" s="1688"/>
      <c r="K40" s="1688"/>
      <c r="L40" s="1688"/>
      <c r="M40" s="1141"/>
      <c r="N40" s="1141"/>
      <c r="O40" s="1141"/>
      <c r="P40" s="1141"/>
      <c r="Q40" s="1141"/>
      <c r="R40" s="1141"/>
      <c r="S40" s="1141"/>
      <c r="T40" s="1141"/>
      <c r="U40" s="1141"/>
      <c r="V40" s="1141"/>
      <c r="W40" s="1141"/>
    </row>
    <row r="41" spans="2:23" ht="20.100000000000001" customHeight="1">
      <c r="B41" s="1688" t="s">
        <v>1022</v>
      </c>
      <c r="C41" s="1688"/>
      <c r="D41" s="1688"/>
      <c r="E41" s="1688"/>
      <c r="F41" s="1688"/>
      <c r="G41" s="1688"/>
      <c r="H41" s="1688"/>
      <c r="I41" s="1688"/>
      <c r="J41" s="1688"/>
      <c r="K41" s="1688"/>
      <c r="L41" s="1688"/>
      <c r="M41" s="1141"/>
      <c r="N41" s="1141"/>
      <c r="O41" s="1141"/>
      <c r="P41" s="1141"/>
      <c r="Q41" s="1141"/>
      <c r="R41" s="1141"/>
      <c r="S41" s="1141"/>
      <c r="T41" s="1141"/>
      <c r="U41" s="1141"/>
      <c r="V41" s="1141"/>
      <c r="W41" s="1141"/>
    </row>
  </sheetData>
  <mergeCells count="9">
    <mergeCell ref="B1:C1"/>
    <mergeCell ref="B40:L40"/>
    <mergeCell ref="B41:L41"/>
    <mergeCell ref="V4:W4"/>
    <mergeCell ref="V21:W21"/>
    <mergeCell ref="V30:W30"/>
    <mergeCell ref="B37:L37"/>
    <mergeCell ref="B38:L38"/>
    <mergeCell ref="B39:L39"/>
  </mergeCells>
  <hyperlinks>
    <hyperlink ref="A2" location="Summary!A1" display=" " xr:uid="{D045781E-FA2E-465F-9534-FC0FE4C7CB3A}"/>
  </hyperlinks>
  <pageMargins left="0.41" right="0.42" top="0.98425196850393704" bottom="0.98425196850393704" header="0.51181102362204722" footer="0.51181102362204722"/>
  <pageSetup paperSize="9" scale="50" orientation="portrait" r:id="rId1"/>
  <headerFooter>
    <oddFooter>&amp;L&amp;1#&amp;"Calibri"&amp;10&amp;K000000TOTAL Classification: Restricted Distribution TOTAL - All rights reserved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4343B-28F4-4469-A9B0-74307479E87D}">
  <sheetPr>
    <tabColor rgb="FF285AFF"/>
    <pageSetUpPr fitToPage="1"/>
  </sheetPr>
  <dimension ref="A1:I110"/>
  <sheetViews>
    <sheetView showGridLines="0" zoomScaleNormal="100" zoomScaleSheetLayoutView="100" zoomScalePageLayoutView="70" workbookViewId="0">
      <pane ySplit="5" topLeftCell="A57" activePane="bottomLeft" state="frozenSplit"/>
      <selection activeCell="B36" sqref="B36"/>
      <selection pane="bottomLeft"/>
    </sheetView>
  </sheetViews>
  <sheetFormatPr baseColWidth="10" defaultColWidth="11" defaultRowHeight="20.100000000000001" customHeight="1"/>
  <cols>
    <col min="1" max="1" width="5.5" style="1130" customWidth="1"/>
    <col min="2" max="2" width="59" style="1130" customWidth="1"/>
    <col min="3" max="3" width="13.625" style="1130" bestFit="1" customWidth="1"/>
    <col min="4" max="4" width="11.125" style="1130" customWidth="1"/>
    <col min="5" max="5" width="15.125" style="1130" customWidth="1"/>
    <col min="6" max="6" width="11.125" style="1130" customWidth="1"/>
    <col min="7" max="7" width="13" style="1130" bestFit="1" customWidth="1"/>
    <col min="8" max="8" width="11.125" style="1130" customWidth="1"/>
    <col min="9" max="9" width="12.5" style="1130" customWidth="1"/>
    <col min="10" max="10" width="5.5" style="1130" customWidth="1"/>
    <col min="11" max="13" width="11" style="1130"/>
    <col min="14" max="14" width="10.375" style="1130" customWidth="1"/>
    <col min="15" max="15" width="0" style="1130" hidden="1" customWidth="1"/>
    <col min="16" max="16384" width="11" style="1130"/>
  </cols>
  <sheetData>
    <row r="1" spans="1:9" ht="20.100000000000001" customHeight="1">
      <c r="B1" s="1663" t="s">
        <v>1305</v>
      </c>
      <c r="C1" s="1663"/>
    </row>
    <row r="2" spans="1:9" ht="20.100000000000001" customHeight="1">
      <c r="A2" s="1131" t="s">
        <v>11</v>
      </c>
      <c r="B2" s="1691" t="s">
        <v>208</v>
      </c>
      <c r="C2" s="1691"/>
      <c r="D2" s="1691"/>
      <c r="E2" s="1691"/>
      <c r="F2" s="1691"/>
      <c r="G2" s="1691"/>
      <c r="H2" s="1691"/>
      <c r="I2" s="1691"/>
    </row>
    <row r="3" spans="1:9" ht="20.100000000000001" customHeight="1">
      <c r="G3" s="1259"/>
    </row>
    <row r="4" spans="1:9" ht="20.100000000000001" customHeight="1">
      <c r="B4" s="1208"/>
      <c r="C4" s="1692" t="s">
        <v>77</v>
      </c>
      <c r="D4" s="1693"/>
      <c r="E4" s="1694" t="s">
        <v>78</v>
      </c>
      <c r="F4" s="1696" t="s">
        <v>79</v>
      </c>
      <c r="G4" s="1695" t="s">
        <v>53</v>
      </c>
      <c r="H4" s="1693"/>
      <c r="I4" s="1694" t="s">
        <v>702</v>
      </c>
    </row>
    <row r="5" spans="1:9" ht="20.100000000000001" customHeight="1">
      <c r="B5" s="787" t="s">
        <v>7</v>
      </c>
      <c r="C5" s="1070" t="s">
        <v>80</v>
      </c>
      <c r="D5" s="1070" t="s">
        <v>81</v>
      </c>
      <c r="E5" s="1695"/>
      <c r="F5" s="1692"/>
      <c r="G5" s="1072" t="s">
        <v>80</v>
      </c>
      <c r="H5" s="1070" t="s">
        <v>81</v>
      </c>
      <c r="I5" s="1695"/>
    </row>
    <row r="6" spans="1:9" ht="20.100000000000001" customHeight="1">
      <c r="B6" s="836" t="s">
        <v>705</v>
      </c>
      <c r="C6" s="483">
        <v>2528989616</v>
      </c>
      <c r="D6" s="483">
        <v>7882</v>
      </c>
      <c r="E6" s="834">
        <v>112040</v>
      </c>
      <c r="F6" s="837">
        <v>-7908</v>
      </c>
      <c r="G6" s="837">
        <v>-8376756</v>
      </c>
      <c r="H6" s="837">
        <v>-458</v>
      </c>
      <c r="I6" s="837">
        <v>111556</v>
      </c>
    </row>
    <row r="7" spans="1:9" ht="20.100000000000001" customHeight="1">
      <c r="B7" s="20" t="s">
        <v>82</v>
      </c>
      <c r="C7" s="255" t="s">
        <v>8</v>
      </c>
      <c r="D7" s="255" t="s">
        <v>8</v>
      </c>
      <c r="E7" s="137">
        <v>-7881</v>
      </c>
      <c r="F7" s="221" t="s">
        <v>8</v>
      </c>
      <c r="G7" s="138" t="s">
        <v>8</v>
      </c>
      <c r="H7" s="221" t="s">
        <v>8</v>
      </c>
      <c r="I7" s="138">
        <v>-7881</v>
      </c>
    </row>
    <row r="8" spans="1:9" ht="20.100000000000001" customHeight="1">
      <c r="B8" s="20" t="s">
        <v>183</v>
      </c>
      <c r="C8" s="255" t="s">
        <v>8</v>
      </c>
      <c r="D8" s="255" t="s">
        <v>8</v>
      </c>
      <c r="E8" s="137">
        <v>11446</v>
      </c>
      <c r="F8" s="221" t="s">
        <v>8</v>
      </c>
      <c r="G8" s="138" t="s">
        <v>8</v>
      </c>
      <c r="H8" s="221" t="s">
        <v>8</v>
      </c>
      <c r="I8" s="138">
        <v>11446</v>
      </c>
    </row>
    <row r="9" spans="1:9" ht="20.100000000000001" customHeight="1">
      <c r="B9" s="20" t="s">
        <v>86</v>
      </c>
      <c r="C9" s="255" t="s">
        <v>8</v>
      </c>
      <c r="D9" s="255" t="s">
        <v>8</v>
      </c>
      <c r="E9" s="137">
        <v>-20</v>
      </c>
      <c r="F9" s="221">
        <v>-3405</v>
      </c>
      <c r="G9" s="138" t="s">
        <v>8</v>
      </c>
      <c r="H9" s="221" t="s">
        <v>8</v>
      </c>
      <c r="I9" s="138">
        <v>-3425</v>
      </c>
    </row>
    <row r="10" spans="1:9" ht="20.100000000000001" customHeight="1">
      <c r="B10" s="20" t="s">
        <v>83</v>
      </c>
      <c r="C10" s="255">
        <v>156203090</v>
      </c>
      <c r="D10" s="255">
        <v>476</v>
      </c>
      <c r="E10" s="137">
        <v>8366</v>
      </c>
      <c r="F10" s="221" t="s">
        <v>8</v>
      </c>
      <c r="G10" s="138" t="s">
        <v>8</v>
      </c>
      <c r="H10" s="221" t="s">
        <v>8</v>
      </c>
      <c r="I10" s="138">
        <v>8842</v>
      </c>
    </row>
    <row r="11" spans="1:9" ht="20.100000000000001" customHeight="1">
      <c r="B11" s="20" t="s">
        <v>84</v>
      </c>
      <c r="C11" s="255" t="s">
        <v>8</v>
      </c>
      <c r="D11" s="255" t="s">
        <v>8</v>
      </c>
      <c r="E11" s="137" t="s">
        <v>8</v>
      </c>
      <c r="F11" s="221" t="s">
        <v>8</v>
      </c>
      <c r="G11" s="138">
        <v>-72766481</v>
      </c>
      <c r="H11" s="221">
        <v>-4328</v>
      </c>
      <c r="I11" s="138">
        <v>-4328</v>
      </c>
    </row>
    <row r="12" spans="1:9" ht="20.100000000000001" customHeight="1">
      <c r="B12" s="20" t="s">
        <v>703</v>
      </c>
      <c r="C12" s="255" t="s">
        <v>8</v>
      </c>
      <c r="D12" s="255" t="s">
        <v>8</v>
      </c>
      <c r="E12" s="137">
        <v>-240</v>
      </c>
      <c r="F12" s="221" t="s">
        <v>8</v>
      </c>
      <c r="G12" s="138">
        <v>4079257</v>
      </c>
      <c r="H12" s="221">
        <v>240</v>
      </c>
      <c r="I12" s="138" t="s">
        <v>8</v>
      </c>
    </row>
    <row r="13" spans="1:9" ht="20.100000000000001" customHeight="1">
      <c r="B13" s="20" t="s">
        <v>87</v>
      </c>
      <c r="C13" s="255" t="s">
        <v>8</v>
      </c>
      <c r="D13" s="255" t="s">
        <v>8</v>
      </c>
      <c r="E13" s="137">
        <v>294</v>
      </c>
      <c r="F13" s="221" t="s">
        <v>8</v>
      </c>
      <c r="G13" s="138" t="s">
        <v>8</v>
      </c>
      <c r="H13" s="221" t="s">
        <v>8</v>
      </c>
      <c r="I13" s="138">
        <v>294</v>
      </c>
    </row>
    <row r="14" spans="1:9" ht="20.100000000000001" customHeight="1">
      <c r="B14" s="20" t="s">
        <v>85</v>
      </c>
      <c r="C14" s="255">
        <v>-44590699</v>
      </c>
      <c r="D14" s="255">
        <v>-131</v>
      </c>
      <c r="E14" s="137">
        <v>-2572</v>
      </c>
      <c r="F14" s="221" t="s">
        <v>8</v>
      </c>
      <c r="G14" s="138">
        <v>44590699</v>
      </c>
      <c r="H14" s="221">
        <v>2703</v>
      </c>
      <c r="I14" s="138" t="s">
        <v>8</v>
      </c>
    </row>
    <row r="15" spans="1:9" ht="20.100000000000001" customHeight="1">
      <c r="B15" s="20" t="s">
        <v>144</v>
      </c>
      <c r="C15" s="255" t="s">
        <v>8</v>
      </c>
      <c r="D15" s="255" t="s">
        <v>8</v>
      </c>
      <c r="E15" s="137" t="s">
        <v>8</v>
      </c>
      <c r="F15" s="221" t="s">
        <v>8</v>
      </c>
      <c r="G15" s="138" t="s">
        <v>8</v>
      </c>
      <c r="H15" s="221" t="s">
        <v>8</v>
      </c>
      <c r="I15" s="138" t="s">
        <v>8</v>
      </c>
    </row>
    <row r="16" spans="1:9" ht="20.100000000000001" customHeight="1">
      <c r="B16" s="20" t="s">
        <v>145</v>
      </c>
      <c r="C16" s="255" t="s">
        <v>8</v>
      </c>
      <c r="D16" s="255" t="s">
        <v>8</v>
      </c>
      <c r="E16" s="137">
        <v>-315</v>
      </c>
      <c r="F16" s="221" t="s">
        <v>8</v>
      </c>
      <c r="G16" s="138" t="s">
        <v>8</v>
      </c>
      <c r="H16" s="221" t="s">
        <v>8</v>
      </c>
      <c r="I16" s="138">
        <v>-315</v>
      </c>
    </row>
    <row r="17" spans="2:9" ht="20.100000000000001" customHeight="1">
      <c r="B17" s="20" t="s">
        <v>704</v>
      </c>
      <c r="C17" s="255" t="s">
        <v>8</v>
      </c>
      <c r="D17" s="255" t="s">
        <v>8</v>
      </c>
      <c r="E17" s="137">
        <v>-517</v>
      </c>
      <c r="F17" s="221" t="s">
        <v>8</v>
      </c>
      <c r="G17" s="138" t="s">
        <v>8</v>
      </c>
      <c r="H17" s="221" t="s">
        <v>8</v>
      </c>
      <c r="I17" s="138">
        <v>-517</v>
      </c>
    </row>
    <row r="18" spans="2:9" ht="20.100000000000001" customHeight="1">
      <c r="B18" s="89" t="s">
        <v>88</v>
      </c>
      <c r="C18" s="139" t="s">
        <v>8</v>
      </c>
      <c r="D18" s="139" t="s">
        <v>8</v>
      </c>
      <c r="E18" s="140">
        <v>-32</v>
      </c>
      <c r="F18" s="141" t="s">
        <v>8</v>
      </c>
      <c r="G18" s="142" t="s">
        <v>8</v>
      </c>
      <c r="H18" s="141" t="s">
        <v>8</v>
      </c>
      <c r="I18" s="142">
        <v>-32</v>
      </c>
    </row>
    <row r="19" spans="2:9" ht="20.100000000000001" customHeight="1">
      <c r="B19" s="836" t="s">
        <v>706</v>
      </c>
      <c r="C19" s="483">
        <v>2640602007</v>
      </c>
      <c r="D19" s="483">
        <v>8227</v>
      </c>
      <c r="E19" s="834">
        <v>120569</v>
      </c>
      <c r="F19" s="837">
        <v>-11313</v>
      </c>
      <c r="G19" s="837">
        <v>-32473281</v>
      </c>
      <c r="H19" s="837">
        <v>-1843</v>
      </c>
      <c r="I19" s="837">
        <v>115640</v>
      </c>
    </row>
    <row r="20" spans="2:9" ht="20.100000000000001" customHeight="1">
      <c r="B20" s="20" t="s">
        <v>82</v>
      </c>
      <c r="C20" s="255" t="s">
        <v>8</v>
      </c>
      <c r="D20" s="255" t="s">
        <v>8</v>
      </c>
      <c r="E20" s="137">
        <v>-7730</v>
      </c>
      <c r="F20" s="221" t="s">
        <v>8</v>
      </c>
      <c r="G20" s="138" t="s">
        <v>8</v>
      </c>
      <c r="H20" s="221" t="s">
        <v>8</v>
      </c>
      <c r="I20" s="138">
        <v>-7730</v>
      </c>
    </row>
    <row r="21" spans="2:9" ht="20.100000000000001" customHeight="1">
      <c r="B21" s="20" t="s">
        <v>192</v>
      </c>
      <c r="C21" s="255" t="s">
        <v>8</v>
      </c>
      <c r="D21" s="255" t="s">
        <v>8</v>
      </c>
      <c r="E21" s="137">
        <v>11267</v>
      </c>
      <c r="F21" s="221" t="s">
        <v>8</v>
      </c>
      <c r="G21" s="138" t="s">
        <v>8</v>
      </c>
      <c r="H21" s="221" t="s">
        <v>8</v>
      </c>
      <c r="I21" s="138">
        <v>11267</v>
      </c>
    </row>
    <row r="22" spans="2:9" ht="20.100000000000001" customHeight="1">
      <c r="B22" s="20" t="s">
        <v>86</v>
      </c>
      <c r="C22" s="255" t="s">
        <v>8</v>
      </c>
      <c r="D22" s="255" t="s">
        <v>8</v>
      </c>
      <c r="E22" s="137">
        <v>-659</v>
      </c>
      <c r="F22" s="221">
        <v>-190</v>
      </c>
      <c r="G22" s="138" t="s">
        <v>8</v>
      </c>
      <c r="H22" s="221" t="s">
        <v>8</v>
      </c>
      <c r="I22" s="138">
        <v>-849</v>
      </c>
    </row>
    <row r="23" spans="2:9" ht="20.100000000000001" customHeight="1">
      <c r="B23" s="20" t="s">
        <v>83</v>
      </c>
      <c r="C23" s="255">
        <v>26388503</v>
      </c>
      <c r="D23" s="255">
        <v>74</v>
      </c>
      <c r="E23" s="137">
        <v>1265</v>
      </c>
      <c r="F23" s="221" t="s">
        <v>8</v>
      </c>
      <c r="G23" s="138" t="s">
        <v>8</v>
      </c>
      <c r="H23" s="221" t="s">
        <v>8</v>
      </c>
      <c r="I23" s="138">
        <v>1339</v>
      </c>
    </row>
    <row r="24" spans="2:9" ht="20.100000000000001" customHeight="1">
      <c r="B24" s="20" t="s">
        <v>84</v>
      </c>
      <c r="C24" s="255" t="s">
        <v>8</v>
      </c>
      <c r="D24" s="255" t="s">
        <v>8</v>
      </c>
      <c r="E24" s="137" t="s">
        <v>8</v>
      </c>
      <c r="F24" s="221" t="s">
        <v>8</v>
      </c>
      <c r="G24" s="138">
        <v>-52389336</v>
      </c>
      <c r="H24" s="221">
        <v>-2810</v>
      </c>
      <c r="I24" s="138">
        <v>-2810</v>
      </c>
    </row>
    <row r="25" spans="2:9" ht="20.100000000000001" customHeight="1">
      <c r="B25" s="20" t="s">
        <v>703</v>
      </c>
      <c r="C25" s="255" t="s">
        <v>8</v>
      </c>
      <c r="D25" s="255" t="s">
        <v>8</v>
      </c>
      <c r="E25" s="137">
        <v>-219</v>
      </c>
      <c r="F25" s="221" t="s">
        <v>8</v>
      </c>
      <c r="G25" s="138">
        <v>4278948</v>
      </c>
      <c r="H25" s="221">
        <v>219</v>
      </c>
      <c r="I25" s="138" t="s">
        <v>8</v>
      </c>
    </row>
    <row r="26" spans="2:9" ht="20.100000000000001" customHeight="1">
      <c r="B26" s="20" t="s">
        <v>87</v>
      </c>
      <c r="C26" s="255" t="s">
        <v>8</v>
      </c>
      <c r="D26" s="255" t="s">
        <v>8</v>
      </c>
      <c r="E26" s="137">
        <v>207</v>
      </c>
      <c r="F26" s="221" t="s">
        <v>8</v>
      </c>
      <c r="G26" s="138" t="s">
        <v>8</v>
      </c>
      <c r="H26" s="221" t="s">
        <v>8</v>
      </c>
      <c r="I26" s="138">
        <v>207</v>
      </c>
    </row>
    <row r="27" spans="2:9" ht="20.100000000000001" customHeight="1">
      <c r="B27" s="20" t="s">
        <v>85</v>
      </c>
      <c r="C27" s="255">
        <v>-65109435</v>
      </c>
      <c r="D27" s="255">
        <v>-178</v>
      </c>
      <c r="E27" s="137">
        <v>-3244</v>
      </c>
      <c r="F27" s="221" t="s">
        <v>8</v>
      </c>
      <c r="G27" s="138">
        <v>65109435</v>
      </c>
      <c r="H27" s="221">
        <v>3422</v>
      </c>
      <c r="I27" s="138" t="s">
        <v>8</v>
      </c>
    </row>
    <row r="28" spans="2:9" ht="20.100000000000001" customHeight="1">
      <c r="B28" s="20" t="s">
        <v>144</v>
      </c>
      <c r="C28" s="255" t="s">
        <v>8</v>
      </c>
      <c r="D28" s="255" t="s">
        <v>8</v>
      </c>
      <c r="E28" s="137">
        <v>-4</v>
      </c>
      <c r="F28" s="221" t="s">
        <v>8</v>
      </c>
      <c r="G28" s="138" t="s">
        <v>8</v>
      </c>
      <c r="H28" s="221" t="s">
        <v>8</v>
      </c>
      <c r="I28" s="138">
        <v>-4</v>
      </c>
    </row>
    <row r="29" spans="2:9" ht="20.100000000000001" customHeight="1">
      <c r="B29" s="20" t="s">
        <v>145</v>
      </c>
      <c r="C29" s="255" t="s">
        <v>8</v>
      </c>
      <c r="D29" s="255" t="s">
        <v>8</v>
      </c>
      <c r="E29" s="137">
        <v>-353</v>
      </c>
      <c r="F29" s="221" t="s">
        <v>8</v>
      </c>
      <c r="G29" s="138" t="s">
        <v>8</v>
      </c>
      <c r="H29" s="221" t="s">
        <v>8</v>
      </c>
      <c r="I29" s="138">
        <v>-353</v>
      </c>
    </row>
    <row r="30" spans="2:9" ht="20.100000000000001" customHeight="1">
      <c r="B30" s="20" t="s">
        <v>704</v>
      </c>
      <c r="C30" s="255" t="s">
        <v>8</v>
      </c>
      <c r="D30" s="255" t="s">
        <v>8</v>
      </c>
      <c r="E30" s="137">
        <v>55</v>
      </c>
      <c r="F30" s="221" t="s">
        <v>8</v>
      </c>
      <c r="G30" s="138" t="s">
        <v>8</v>
      </c>
      <c r="H30" s="221" t="s">
        <v>8</v>
      </c>
      <c r="I30" s="138">
        <v>55</v>
      </c>
    </row>
    <row r="31" spans="2:9" ht="20.100000000000001" customHeight="1">
      <c r="B31" s="89" t="s">
        <v>88</v>
      </c>
      <c r="C31" s="139" t="s">
        <v>8</v>
      </c>
      <c r="D31" s="139" t="s">
        <v>8</v>
      </c>
      <c r="E31" s="140">
        <v>16</v>
      </c>
      <c r="F31" s="141" t="s">
        <v>8</v>
      </c>
      <c r="G31" s="142" t="s">
        <v>8</v>
      </c>
      <c r="H31" s="141" t="s">
        <v>8</v>
      </c>
      <c r="I31" s="142">
        <v>16</v>
      </c>
    </row>
    <row r="32" spans="2:9" ht="20.100000000000001" customHeight="1">
      <c r="B32" s="836" t="s">
        <v>707</v>
      </c>
      <c r="C32" s="483">
        <v>2601881075</v>
      </c>
      <c r="D32" s="483">
        <v>8123</v>
      </c>
      <c r="E32" s="834">
        <v>121170</v>
      </c>
      <c r="F32" s="837">
        <v>-11503</v>
      </c>
      <c r="G32" s="837">
        <v>-15474234</v>
      </c>
      <c r="H32" s="837">
        <v>-1012</v>
      </c>
      <c r="I32" s="837">
        <v>116778</v>
      </c>
    </row>
    <row r="33" spans="2:9" ht="20.100000000000001" customHeight="1">
      <c r="B33" s="20" t="s">
        <v>82</v>
      </c>
      <c r="C33" s="255" t="s">
        <v>8</v>
      </c>
      <c r="D33" s="255" t="s">
        <v>8</v>
      </c>
      <c r="E33" s="137">
        <v>-7899</v>
      </c>
      <c r="F33" s="221" t="s">
        <v>8</v>
      </c>
      <c r="G33" s="138" t="s">
        <v>8</v>
      </c>
      <c r="H33" s="221" t="s">
        <v>8</v>
      </c>
      <c r="I33" s="138">
        <v>-7899</v>
      </c>
    </row>
    <row r="34" spans="2:9" ht="20.100000000000001" customHeight="1">
      <c r="B34" s="20" t="s">
        <v>217</v>
      </c>
      <c r="C34" s="255" t="s">
        <v>8</v>
      </c>
      <c r="D34" s="255" t="s">
        <v>8</v>
      </c>
      <c r="E34" s="137">
        <v>-7242</v>
      </c>
      <c r="F34" s="221" t="s">
        <v>8</v>
      </c>
      <c r="G34" s="138" t="s">
        <v>8</v>
      </c>
      <c r="H34" s="221" t="s">
        <v>8</v>
      </c>
      <c r="I34" s="138">
        <v>-7242</v>
      </c>
    </row>
    <row r="35" spans="2:9" ht="20.100000000000001" customHeight="1">
      <c r="B35" s="20" t="s">
        <v>86</v>
      </c>
      <c r="C35" s="255" t="s">
        <v>8</v>
      </c>
      <c r="D35" s="255" t="s">
        <v>8</v>
      </c>
      <c r="E35" s="137">
        <v>-321</v>
      </c>
      <c r="F35" s="221">
        <v>1251</v>
      </c>
      <c r="G35" s="138" t="s">
        <v>8</v>
      </c>
      <c r="H35" s="221" t="s">
        <v>8</v>
      </c>
      <c r="I35" s="138">
        <v>930</v>
      </c>
    </row>
    <row r="36" spans="2:9" ht="20.100000000000001" customHeight="1">
      <c r="B36" s="20" t="s">
        <v>83</v>
      </c>
      <c r="C36" s="255">
        <v>51242950</v>
      </c>
      <c r="D36" s="255">
        <v>144</v>
      </c>
      <c r="E36" s="137">
        <v>1470</v>
      </c>
      <c r="F36" s="221" t="s">
        <v>8</v>
      </c>
      <c r="G36" s="138" t="s">
        <v>8</v>
      </c>
      <c r="H36" s="221" t="s">
        <v>8</v>
      </c>
      <c r="I36" s="138">
        <v>1614</v>
      </c>
    </row>
    <row r="37" spans="2:9" ht="20.100000000000001" customHeight="1">
      <c r="B37" s="20" t="s">
        <v>84</v>
      </c>
      <c r="C37" s="255" t="s">
        <v>8</v>
      </c>
      <c r="D37" s="255" t="s">
        <v>8</v>
      </c>
      <c r="E37" s="137" t="s">
        <v>8</v>
      </c>
      <c r="F37" s="221" t="s">
        <v>8</v>
      </c>
      <c r="G37" s="138">
        <v>-13236044</v>
      </c>
      <c r="H37" s="221">
        <v>-611</v>
      </c>
      <c r="I37" s="138">
        <v>-611</v>
      </c>
    </row>
    <row r="38" spans="2:9" ht="20.100000000000001" customHeight="1">
      <c r="B38" s="20" t="s">
        <v>703</v>
      </c>
      <c r="C38" s="255" t="s">
        <v>8</v>
      </c>
      <c r="D38" s="255" t="s">
        <v>8</v>
      </c>
      <c r="E38" s="137">
        <v>-236</v>
      </c>
      <c r="F38" s="221" t="s">
        <v>8</v>
      </c>
      <c r="G38" s="138">
        <v>4317575</v>
      </c>
      <c r="H38" s="221">
        <v>236</v>
      </c>
      <c r="I38" s="138" t="s">
        <v>8</v>
      </c>
    </row>
    <row r="39" spans="2:9" ht="20.100000000000001" customHeight="1">
      <c r="B39" s="20" t="s">
        <v>87</v>
      </c>
      <c r="C39" s="255" t="s">
        <v>8</v>
      </c>
      <c r="D39" s="255" t="s">
        <v>8</v>
      </c>
      <c r="E39" s="137">
        <v>188</v>
      </c>
      <c r="F39" s="221" t="s">
        <v>8</v>
      </c>
      <c r="G39" s="138" t="s">
        <v>8</v>
      </c>
      <c r="H39" s="221" t="s">
        <v>8</v>
      </c>
      <c r="I39" s="138">
        <v>188</v>
      </c>
    </row>
    <row r="40" spans="2:9" ht="20.100000000000001" customHeight="1">
      <c r="B40" s="20" t="s">
        <v>85</v>
      </c>
      <c r="C40" s="255" t="s">
        <v>8</v>
      </c>
      <c r="D40" s="255" t="s">
        <v>8</v>
      </c>
      <c r="E40" s="137" t="s">
        <v>8</v>
      </c>
      <c r="F40" s="221" t="s">
        <v>8</v>
      </c>
      <c r="G40" s="138" t="s">
        <v>8</v>
      </c>
      <c r="H40" s="221" t="s">
        <v>8</v>
      </c>
      <c r="I40" s="138" t="s">
        <v>8</v>
      </c>
    </row>
    <row r="41" spans="2:9" ht="20.100000000000001" customHeight="1">
      <c r="B41" s="20" t="s">
        <v>144</v>
      </c>
      <c r="C41" s="255" t="s">
        <v>8</v>
      </c>
      <c r="D41" s="255" t="s">
        <v>8</v>
      </c>
      <c r="E41" s="137">
        <v>331</v>
      </c>
      <c r="F41" s="221" t="s">
        <v>8</v>
      </c>
      <c r="G41" s="138" t="s">
        <v>8</v>
      </c>
      <c r="H41" s="221" t="s">
        <v>8</v>
      </c>
      <c r="I41" s="138">
        <v>331</v>
      </c>
    </row>
    <row r="42" spans="2:9" ht="20.100000000000001" customHeight="1">
      <c r="B42" s="20" t="s">
        <v>145</v>
      </c>
      <c r="C42" s="255" t="s">
        <v>8</v>
      </c>
      <c r="D42" s="255" t="s">
        <v>8</v>
      </c>
      <c r="E42" s="137">
        <v>-308</v>
      </c>
      <c r="F42" s="221" t="s">
        <v>8</v>
      </c>
      <c r="G42" s="138" t="s">
        <v>8</v>
      </c>
      <c r="H42" s="221" t="s">
        <v>8</v>
      </c>
      <c r="I42" s="138">
        <v>-308</v>
      </c>
    </row>
    <row r="43" spans="2:9" ht="20.100000000000001" customHeight="1">
      <c r="B43" s="20" t="s">
        <v>704</v>
      </c>
      <c r="C43" s="255" t="s">
        <v>8</v>
      </c>
      <c r="D43" s="255" t="s">
        <v>8</v>
      </c>
      <c r="E43" s="137">
        <v>-61</v>
      </c>
      <c r="F43" s="221">
        <v>-4</v>
      </c>
      <c r="G43" s="138" t="s">
        <v>8</v>
      </c>
      <c r="H43" s="221" t="s">
        <v>8</v>
      </c>
      <c r="I43" s="138">
        <v>-65</v>
      </c>
    </row>
    <row r="44" spans="2:9" ht="20.100000000000001" customHeight="1">
      <c r="B44" s="89" t="s">
        <v>88</v>
      </c>
      <c r="C44" s="139" t="s">
        <v>8</v>
      </c>
      <c r="D44" s="139" t="s">
        <v>8</v>
      </c>
      <c r="E44" s="140">
        <v>-14</v>
      </c>
      <c r="F44" s="141" t="s">
        <v>8</v>
      </c>
      <c r="G44" s="142" t="s">
        <v>8</v>
      </c>
      <c r="H44" s="141" t="s">
        <v>8</v>
      </c>
      <c r="I44" s="142">
        <v>-14</v>
      </c>
    </row>
    <row r="45" spans="2:9" ht="20.100000000000001" customHeight="1">
      <c r="B45" s="836" t="s">
        <v>708</v>
      </c>
      <c r="C45" s="483">
        <v>2653124025</v>
      </c>
      <c r="D45" s="483">
        <v>8267</v>
      </c>
      <c r="E45" s="834">
        <v>107078</v>
      </c>
      <c r="F45" s="837">
        <v>-10256</v>
      </c>
      <c r="G45" s="837">
        <v>-24392703</v>
      </c>
      <c r="H45" s="837">
        <v>-1387</v>
      </c>
      <c r="I45" s="837">
        <v>103702</v>
      </c>
    </row>
    <row r="46" spans="2:9" ht="20.100000000000001" customHeight="1">
      <c r="B46" s="20" t="s">
        <v>82</v>
      </c>
      <c r="C46" s="255" t="s">
        <v>8</v>
      </c>
      <c r="D46" s="255" t="s">
        <v>8</v>
      </c>
      <c r="E46" s="137">
        <v>-8200</v>
      </c>
      <c r="F46" s="221" t="s">
        <v>8</v>
      </c>
      <c r="G46" s="138" t="s">
        <v>8</v>
      </c>
      <c r="H46" s="221" t="s">
        <v>8</v>
      </c>
      <c r="I46" s="138">
        <v>-8200</v>
      </c>
    </row>
    <row r="47" spans="2:9" ht="20.100000000000001" customHeight="1">
      <c r="B47" s="20" t="s">
        <v>709</v>
      </c>
      <c r="C47" s="255" t="s">
        <v>8</v>
      </c>
      <c r="D47" s="255" t="s">
        <v>8</v>
      </c>
      <c r="E47" s="137">
        <v>16032</v>
      </c>
      <c r="F47" s="221" t="s">
        <v>8</v>
      </c>
      <c r="G47" s="138" t="s">
        <v>8</v>
      </c>
      <c r="H47" s="221" t="s">
        <v>8</v>
      </c>
      <c r="I47" s="138">
        <v>16032</v>
      </c>
    </row>
    <row r="48" spans="2:9" ht="20.100000000000001" customHeight="1">
      <c r="B48" s="20" t="s">
        <v>86</v>
      </c>
      <c r="C48" s="255" t="s">
        <v>8</v>
      </c>
      <c r="D48" s="255" t="s">
        <v>8</v>
      </c>
      <c r="E48" s="137">
        <v>991</v>
      </c>
      <c r="F48" s="221">
        <v>-2407</v>
      </c>
      <c r="G48" s="138" t="s">
        <v>8</v>
      </c>
      <c r="H48" s="221" t="s">
        <v>8</v>
      </c>
      <c r="I48" s="138">
        <v>-1416</v>
      </c>
    </row>
    <row r="49" spans="2:9" ht="20.100000000000001" customHeight="1">
      <c r="B49" s="20" t="s">
        <v>83</v>
      </c>
      <c r="C49" s="255">
        <v>10589713</v>
      </c>
      <c r="D49" s="255">
        <v>31</v>
      </c>
      <c r="E49" s="137">
        <v>350</v>
      </c>
      <c r="F49" s="221" t="s">
        <v>8</v>
      </c>
      <c r="G49" s="138" t="s">
        <v>8</v>
      </c>
      <c r="H49" s="221" t="s">
        <v>8</v>
      </c>
      <c r="I49" s="138">
        <v>381</v>
      </c>
    </row>
    <row r="50" spans="2:9" ht="20.100000000000001" customHeight="1">
      <c r="B50" s="20" t="s">
        <v>84</v>
      </c>
      <c r="C50" s="255" t="s">
        <v>8</v>
      </c>
      <c r="D50" s="255" t="s">
        <v>8</v>
      </c>
      <c r="E50" s="137" t="s">
        <v>8</v>
      </c>
      <c r="F50" s="221" t="s">
        <v>8</v>
      </c>
      <c r="G50" s="138">
        <v>-37306005</v>
      </c>
      <c r="H50" s="221">
        <v>-1823</v>
      </c>
      <c r="I50" s="138">
        <v>-1823</v>
      </c>
    </row>
    <row r="51" spans="2:9" ht="20.100000000000001" customHeight="1">
      <c r="B51" s="20" t="s">
        <v>703</v>
      </c>
      <c r="C51" s="255" t="s">
        <v>8</v>
      </c>
      <c r="D51" s="255" t="s">
        <v>8</v>
      </c>
      <c r="E51" s="137">
        <v>-216</v>
      </c>
      <c r="F51" s="221" t="s">
        <v>8</v>
      </c>
      <c r="G51" s="138">
        <v>4573195</v>
      </c>
      <c r="H51" s="221">
        <v>216</v>
      </c>
      <c r="I51" s="221" t="s">
        <v>8</v>
      </c>
    </row>
    <row r="52" spans="2:9" ht="20.100000000000001" customHeight="1">
      <c r="B52" s="20" t="s">
        <v>87</v>
      </c>
      <c r="C52" s="255" t="s">
        <v>8</v>
      </c>
      <c r="D52" s="255" t="s">
        <v>8</v>
      </c>
      <c r="E52" s="137">
        <v>143</v>
      </c>
      <c r="F52" s="221" t="s">
        <v>8</v>
      </c>
      <c r="G52" s="138" t="s">
        <v>8</v>
      </c>
      <c r="H52" s="221" t="s">
        <v>8</v>
      </c>
      <c r="I52" s="138">
        <v>143</v>
      </c>
    </row>
    <row r="53" spans="2:9" ht="20.100000000000001" customHeight="1">
      <c r="B53" s="20" t="s">
        <v>85</v>
      </c>
      <c r="C53" s="255">
        <v>-23284409</v>
      </c>
      <c r="D53" s="255">
        <v>-74</v>
      </c>
      <c r="E53" s="137">
        <v>-1254</v>
      </c>
      <c r="F53" s="221" t="s">
        <v>8</v>
      </c>
      <c r="G53" s="138">
        <v>23284409</v>
      </c>
      <c r="H53" s="221">
        <v>1328</v>
      </c>
      <c r="I53" s="221" t="s">
        <v>8</v>
      </c>
    </row>
    <row r="54" spans="2:9" ht="20.100000000000001" customHeight="1">
      <c r="B54" s="20" t="s">
        <v>144</v>
      </c>
      <c r="C54" s="255" t="s">
        <v>8</v>
      </c>
      <c r="D54" s="255" t="s">
        <v>8</v>
      </c>
      <c r="E54" s="137">
        <v>3254</v>
      </c>
      <c r="F54" s="221" t="s">
        <v>8</v>
      </c>
      <c r="G54" s="138" t="s">
        <v>8</v>
      </c>
      <c r="H54" s="221" t="s">
        <v>8</v>
      </c>
      <c r="I54" s="138">
        <v>3254</v>
      </c>
    </row>
    <row r="55" spans="2:9" ht="20.100000000000001" customHeight="1">
      <c r="B55" s="20" t="s">
        <v>145</v>
      </c>
      <c r="C55" s="255" t="s">
        <v>8</v>
      </c>
      <c r="D55" s="255" t="s">
        <v>8</v>
      </c>
      <c r="E55" s="137">
        <v>-368</v>
      </c>
      <c r="F55" s="221" t="s">
        <v>8</v>
      </c>
      <c r="G55" s="138" t="s">
        <v>8</v>
      </c>
      <c r="H55" s="221" t="s">
        <v>8</v>
      </c>
      <c r="I55" s="138">
        <v>-368</v>
      </c>
    </row>
    <row r="56" spans="2:9" ht="20.100000000000001" customHeight="1">
      <c r="B56" s="20" t="s">
        <v>704</v>
      </c>
      <c r="C56" s="255" t="s">
        <v>8</v>
      </c>
      <c r="D56" s="255" t="s">
        <v>8</v>
      </c>
      <c r="E56" s="137">
        <v>30</v>
      </c>
      <c r="F56" s="221">
        <v>-6</v>
      </c>
      <c r="G56" s="138" t="s">
        <v>8</v>
      </c>
      <c r="H56" s="221" t="s">
        <v>8</v>
      </c>
      <c r="I56" s="138">
        <v>24</v>
      </c>
    </row>
    <row r="57" spans="2:9" ht="20.100000000000001" customHeight="1">
      <c r="B57" s="89" t="s">
        <v>88</v>
      </c>
      <c r="C57" s="139" t="s">
        <v>8</v>
      </c>
      <c r="D57" s="139" t="s">
        <v>8</v>
      </c>
      <c r="E57" s="140">
        <v>9</v>
      </c>
      <c r="F57" s="141">
        <v>-2</v>
      </c>
      <c r="G57" s="142" t="s">
        <v>8</v>
      </c>
      <c r="H57" s="141" t="s">
        <v>8</v>
      </c>
      <c r="I57" s="142">
        <v>7</v>
      </c>
    </row>
    <row r="58" spans="2:9" ht="20.100000000000001" customHeight="1">
      <c r="B58" s="836" t="s">
        <v>710</v>
      </c>
      <c r="C58" s="483">
        <v>2640429329</v>
      </c>
      <c r="D58" s="483">
        <v>8224</v>
      </c>
      <c r="E58" s="834">
        <v>117849</v>
      </c>
      <c r="F58" s="837">
        <v>-12671</v>
      </c>
      <c r="G58" s="837">
        <v>-33841104</v>
      </c>
      <c r="H58" s="837">
        <v>-1666</v>
      </c>
      <c r="I58" s="837">
        <v>111736</v>
      </c>
    </row>
    <row r="59" spans="2:9" ht="20.100000000000001" customHeight="1">
      <c r="B59" s="20" t="s">
        <v>82</v>
      </c>
      <c r="C59" s="255" t="s">
        <v>8</v>
      </c>
      <c r="D59" s="255" t="s">
        <v>8</v>
      </c>
      <c r="E59" s="137">
        <v>-9989</v>
      </c>
      <c r="F59" s="221" t="s">
        <v>8</v>
      </c>
      <c r="G59" s="221" t="s">
        <v>8</v>
      </c>
      <c r="H59" s="221" t="s">
        <v>8</v>
      </c>
      <c r="I59" s="138">
        <v>-9989</v>
      </c>
    </row>
    <row r="60" spans="2:9" ht="20.100000000000001" customHeight="1">
      <c r="B60" s="20" t="s">
        <v>1023</v>
      </c>
      <c r="C60" s="255" t="s">
        <v>8</v>
      </c>
      <c r="D60" s="255" t="s">
        <v>8</v>
      </c>
      <c r="E60" s="137">
        <v>20526</v>
      </c>
      <c r="F60" s="221" t="s">
        <v>8</v>
      </c>
      <c r="G60" s="221" t="s">
        <v>8</v>
      </c>
      <c r="H60" s="221" t="s">
        <v>8</v>
      </c>
      <c r="I60" s="138">
        <v>20526</v>
      </c>
    </row>
    <row r="61" spans="2:9" ht="20.100000000000001" customHeight="1">
      <c r="B61" s="20" t="s">
        <v>86</v>
      </c>
      <c r="C61" s="255" t="s">
        <v>8</v>
      </c>
      <c r="D61" s="255" t="s">
        <v>8</v>
      </c>
      <c r="E61" s="137">
        <v>-2933</v>
      </c>
      <c r="F61" s="221">
        <v>-174</v>
      </c>
      <c r="G61" s="221" t="s">
        <v>8</v>
      </c>
      <c r="H61" s="221" t="s">
        <v>8</v>
      </c>
      <c r="I61" s="138">
        <v>-3107</v>
      </c>
    </row>
    <row r="62" spans="2:9" ht="20.100000000000001" customHeight="1">
      <c r="B62" s="20" t="s">
        <v>83</v>
      </c>
      <c r="C62" s="255">
        <v>9367482</v>
      </c>
      <c r="D62" s="255">
        <v>26</v>
      </c>
      <c r="E62" s="137">
        <v>344</v>
      </c>
      <c r="F62" s="221" t="s">
        <v>8</v>
      </c>
      <c r="G62" s="221" t="s">
        <v>8</v>
      </c>
      <c r="H62" s="221" t="s">
        <v>8</v>
      </c>
      <c r="I62" s="138">
        <v>370</v>
      </c>
    </row>
    <row r="63" spans="2:9" ht="20.100000000000001" customHeight="1">
      <c r="B63" s="20" t="s">
        <v>84</v>
      </c>
      <c r="C63" s="255" t="s">
        <v>8</v>
      </c>
      <c r="D63" s="255" t="s">
        <v>8</v>
      </c>
      <c r="E63" s="255" t="s">
        <v>8</v>
      </c>
      <c r="F63" s="221" t="s">
        <v>8</v>
      </c>
      <c r="G63" s="138">
        <v>-140207743</v>
      </c>
      <c r="H63" s="221">
        <v>-7711</v>
      </c>
      <c r="I63" s="138">
        <v>-7711</v>
      </c>
    </row>
    <row r="64" spans="2:9" ht="20.100000000000001" customHeight="1">
      <c r="B64" s="20" t="s">
        <v>703</v>
      </c>
      <c r="C64" s="255" t="s">
        <v>8</v>
      </c>
      <c r="D64" s="255" t="s">
        <v>8</v>
      </c>
      <c r="E64" s="137">
        <v>-318</v>
      </c>
      <c r="F64" s="221" t="s">
        <v>8</v>
      </c>
      <c r="G64" s="138">
        <v>6195654</v>
      </c>
      <c r="H64" s="221">
        <v>318</v>
      </c>
      <c r="I64" s="221" t="s">
        <v>8</v>
      </c>
    </row>
    <row r="65" spans="2:9" ht="20.100000000000001" customHeight="1">
      <c r="B65" s="20" t="s">
        <v>87</v>
      </c>
      <c r="C65" s="255" t="s">
        <v>8</v>
      </c>
      <c r="D65" s="255" t="s">
        <v>8</v>
      </c>
      <c r="E65" s="137">
        <v>229</v>
      </c>
      <c r="F65" s="221" t="s">
        <v>8</v>
      </c>
      <c r="G65" s="221" t="s">
        <v>8</v>
      </c>
      <c r="H65" s="221" t="s">
        <v>8</v>
      </c>
      <c r="I65" s="138">
        <v>229</v>
      </c>
    </row>
    <row r="66" spans="2:9" ht="20.100000000000001" customHeight="1">
      <c r="B66" s="20" t="s">
        <v>85</v>
      </c>
      <c r="C66" s="255">
        <v>-30665526</v>
      </c>
      <c r="D66" s="255">
        <v>-87</v>
      </c>
      <c r="E66" s="137">
        <v>-1418</v>
      </c>
      <c r="F66" s="221" t="s">
        <v>8</v>
      </c>
      <c r="G66" s="138">
        <v>30665526</v>
      </c>
      <c r="H66" s="221">
        <v>1505</v>
      </c>
      <c r="I66" s="221" t="s">
        <v>8</v>
      </c>
    </row>
    <row r="67" spans="2:9" ht="20.100000000000001" customHeight="1">
      <c r="B67" s="20" t="s">
        <v>144</v>
      </c>
      <c r="C67" s="255" t="s">
        <v>8</v>
      </c>
      <c r="D67" s="255" t="s">
        <v>8</v>
      </c>
      <c r="E67" s="137">
        <v>-44</v>
      </c>
      <c r="F67" s="221" t="s">
        <v>8</v>
      </c>
      <c r="G67" s="221" t="s">
        <v>8</v>
      </c>
      <c r="H67" s="221" t="s">
        <v>8</v>
      </c>
      <c r="I67" s="138">
        <v>-44</v>
      </c>
    </row>
    <row r="68" spans="2:9" ht="20.100000000000001" customHeight="1">
      <c r="B68" s="20" t="s">
        <v>145</v>
      </c>
      <c r="C68" s="255" t="s">
        <v>8</v>
      </c>
      <c r="D68" s="255" t="s">
        <v>8</v>
      </c>
      <c r="E68" s="137">
        <v>-331</v>
      </c>
      <c r="F68" s="221" t="s">
        <v>8</v>
      </c>
      <c r="G68" s="221" t="s">
        <v>8</v>
      </c>
      <c r="H68" s="221" t="s">
        <v>8</v>
      </c>
      <c r="I68" s="138">
        <v>-331</v>
      </c>
    </row>
    <row r="69" spans="2:9" ht="20.100000000000001" customHeight="1">
      <c r="B69" s="20" t="s">
        <v>704</v>
      </c>
      <c r="C69" s="255" t="s">
        <v>8</v>
      </c>
      <c r="D69" s="255" t="s">
        <v>8</v>
      </c>
      <c r="E69" s="137">
        <v>45</v>
      </c>
      <c r="F69" s="221">
        <v>9</v>
      </c>
      <c r="G69" s="221" t="s">
        <v>8</v>
      </c>
      <c r="H69" s="221" t="s">
        <v>8</v>
      </c>
      <c r="I69" s="138">
        <v>54</v>
      </c>
    </row>
    <row r="70" spans="2:9" ht="20.100000000000001" customHeight="1">
      <c r="B70" s="89" t="s">
        <v>88</v>
      </c>
      <c r="C70" s="255" t="s">
        <v>8</v>
      </c>
      <c r="D70" s="255" t="s">
        <v>8</v>
      </c>
      <c r="E70" s="140">
        <v>-9</v>
      </c>
      <c r="F70" s="221" t="s">
        <v>8</v>
      </c>
      <c r="G70" s="221" t="s">
        <v>8</v>
      </c>
      <c r="H70" s="221" t="s">
        <v>8</v>
      </c>
      <c r="I70" s="142">
        <v>-9</v>
      </c>
    </row>
    <row r="71" spans="2:9" ht="20.100000000000001" customHeight="1">
      <c r="B71" s="484" t="s">
        <v>1024</v>
      </c>
      <c r="C71" s="485">
        <v>2619131285</v>
      </c>
      <c r="D71" s="485">
        <v>8163</v>
      </c>
      <c r="E71" s="471">
        <v>123951</v>
      </c>
      <c r="F71" s="472">
        <v>-12836</v>
      </c>
      <c r="G71" s="472">
        <v>-137187667</v>
      </c>
      <c r="H71" s="472">
        <v>-7554</v>
      </c>
      <c r="I71" s="472">
        <v>111724</v>
      </c>
    </row>
    <row r="72" spans="2:9" ht="20.100000000000001" customHeight="1">
      <c r="B72" s="1690"/>
      <c r="C72" s="1690"/>
      <c r="D72" s="1690"/>
      <c r="E72" s="1690"/>
      <c r="F72" s="1690"/>
      <c r="G72" s="1208"/>
      <c r="H72" s="1208"/>
      <c r="I72" s="1208"/>
    </row>
    <row r="73" spans="2:9" ht="20.100000000000001" customHeight="1">
      <c r="B73" s="1690" t="s">
        <v>711</v>
      </c>
      <c r="C73" s="1690"/>
      <c r="D73" s="1690"/>
      <c r="E73" s="1690"/>
      <c r="F73" s="1690"/>
      <c r="G73" s="1208"/>
      <c r="H73" s="1208"/>
      <c r="I73" s="1208"/>
    </row>
    <row r="78" spans="2:9" ht="14.1" customHeight="1"/>
    <row r="79" spans="2:9" ht="14.1" customHeight="1"/>
    <row r="80" spans="2:9" ht="14.1" customHeight="1"/>
    <row r="109" ht="15.75" customHeight="1"/>
    <row r="110" ht="15" customHeight="1"/>
  </sheetData>
  <mergeCells count="9">
    <mergeCell ref="B1:C1"/>
    <mergeCell ref="B72:F72"/>
    <mergeCell ref="B73:F73"/>
    <mergeCell ref="B2:I2"/>
    <mergeCell ref="C4:D4"/>
    <mergeCell ref="E4:E5"/>
    <mergeCell ref="F4:F5"/>
    <mergeCell ref="G4:H4"/>
    <mergeCell ref="I4:I5"/>
  </mergeCells>
  <hyperlinks>
    <hyperlink ref="A2" location="Summary!A1" display=" " xr:uid="{CBE5DFAE-1517-4D54-AE13-1C34F9294D3B}"/>
  </hyperlinks>
  <pageMargins left="0.55118110236220474" right="0.43307086614173229" top="0.76" bottom="0.38" header="0.51181102362204722" footer="0.15748031496062992"/>
  <pageSetup paperSize="9" scale="44" orientation="portrait" r:id="rId1"/>
  <headerFooter>
    <oddFooter>&amp;L&amp;1#&amp;"Calibri"&amp;10&amp;K000000TOTAL Classification: Restricted Distribution TOTAL - All rights reserved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914D6-1C1D-46B6-AFE6-EC7682693CCC}">
  <sheetPr>
    <tabColor rgb="FF285AFF"/>
    <pageSetUpPr fitToPage="1"/>
  </sheetPr>
  <dimension ref="A1:M34"/>
  <sheetViews>
    <sheetView showGridLines="0" zoomScale="115" zoomScaleNormal="115" zoomScaleSheetLayoutView="85" zoomScalePageLayoutView="160" workbookViewId="0"/>
  </sheetViews>
  <sheetFormatPr baseColWidth="10" defaultColWidth="11" defaultRowHeight="20.100000000000001" customHeight="1"/>
  <cols>
    <col min="1" max="1" width="5.5" style="1130" customWidth="1"/>
    <col min="2" max="2" width="59.625" style="1130" customWidth="1"/>
    <col min="3" max="3" width="25.25" style="1130" customWidth="1"/>
    <col min="4" max="7" width="12" style="1130" customWidth="1"/>
    <col min="8" max="8" width="5.5" style="1130" customWidth="1"/>
    <col min="9" max="11" width="11.125" style="1130" customWidth="1"/>
    <col min="12" max="12" width="10.375" style="1130" customWidth="1"/>
    <col min="13" max="13" width="11.125" style="1130" hidden="1" customWidth="1"/>
    <col min="14" max="16384" width="11" style="1130"/>
  </cols>
  <sheetData>
    <row r="1" spans="1:13" ht="20.100000000000001" customHeight="1">
      <c r="B1" s="1663" t="s">
        <v>1305</v>
      </c>
      <c r="C1" s="1663"/>
    </row>
    <row r="2" spans="1:13" ht="20.100000000000001" customHeight="1">
      <c r="A2" s="1131" t="s">
        <v>11</v>
      </c>
      <c r="B2" s="1665" t="s">
        <v>123</v>
      </c>
      <c r="C2" s="1665"/>
      <c r="D2" s="1665"/>
      <c r="E2" s="1665"/>
      <c r="F2" s="1665"/>
      <c r="G2" s="1665"/>
      <c r="H2" s="1079"/>
      <c r="I2" s="1079"/>
      <c r="J2" s="1079"/>
      <c r="K2" s="1079"/>
      <c r="L2" s="1079"/>
      <c r="M2" s="1079"/>
    </row>
    <row r="3" spans="1:13" ht="20.100000000000001" customHeight="1">
      <c r="B3" s="1079"/>
      <c r="C3" s="1079"/>
      <c r="D3" s="1079"/>
      <c r="E3" s="1079"/>
      <c r="F3" s="1079"/>
    </row>
    <row r="4" spans="1:13" ht="20.100000000000001" customHeight="1">
      <c r="B4" s="1"/>
      <c r="C4" s="1"/>
      <c r="D4" s="1"/>
      <c r="E4" s="1"/>
    </row>
    <row r="5" spans="1:13" ht="20.100000000000001" customHeight="1">
      <c r="A5" s="1208"/>
      <c r="B5" s="787" t="s">
        <v>2</v>
      </c>
      <c r="C5" s="754">
        <v>2022</v>
      </c>
      <c r="D5" s="788">
        <v>2021</v>
      </c>
      <c r="E5" s="788">
        <v>2020</v>
      </c>
      <c r="F5" s="788">
        <v>2019</v>
      </c>
      <c r="G5" s="788">
        <v>2018</v>
      </c>
    </row>
    <row r="6" spans="1:13" ht="20.100000000000001" customHeight="1">
      <c r="A6" s="1208"/>
      <c r="B6" s="789" t="s">
        <v>0</v>
      </c>
      <c r="C6" s="790">
        <v>280999</v>
      </c>
      <c r="D6" s="791">
        <v>205863</v>
      </c>
      <c r="E6" s="791">
        <v>140685</v>
      </c>
      <c r="F6" s="791">
        <v>200316</v>
      </c>
      <c r="G6" s="791">
        <v>209363</v>
      </c>
    </row>
    <row r="7" spans="1:13" ht="20.100000000000001" customHeight="1">
      <c r="A7" s="1208"/>
      <c r="B7" s="8" t="s">
        <v>170</v>
      </c>
      <c r="C7" s="792">
        <v>38475</v>
      </c>
      <c r="D7" s="793">
        <v>20209</v>
      </c>
      <c r="E7" s="793">
        <v>6404</v>
      </c>
      <c r="F7" s="794">
        <v>14554</v>
      </c>
      <c r="G7" s="795">
        <v>15997</v>
      </c>
    </row>
    <row r="8" spans="1:13" s="1210" customFormat="1" ht="20.100000000000001" customHeight="1">
      <c r="A8" s="1209"/>
      <c r="B8" s="7" t="s">
        <v>669</v>
      </c>
      <c r="C8" s="796">
        <v>20526</v>
      </c>
      <c r="D8" s="881">
        <v>16032</v>
      </c>
      <c r="E8" s="881">
        <v>-7242</v>
      </c>
      <c r="F8" s="797">
        <v>11267</v>
      </c>
      <c r="G8" s="798">
        <v>11446</v>
      </c>
    </row>
    <row r="9" spans="1:13" ht="20.100000000000001" customHeight="1">
      <c r="A9" s="1208"/>
      <c r="B9" s="9" t="s">
        <v>670</v>
      </c>
      <c r="C9" s="799">
        <v>36197</v>
      </c>
      <c r="D9" s="800">
        <v>18060</v>
      </c>
      <c r="E9" s="800">
        <v>4059</v>
      </c>
      <c r="F9" s="800">
        <v>11828</v>
      </c>
      <c r="G9" s="795">
        <v>13559</v>
      </c>
    </row>
    <row r="10" spans="1:13" s="1210" customFormat="1" ht="20.100000000000001" customHeight="1">
      <c r="A10" s="1209"/>
      <c r="B10" s="359" t="s">
        <v>186</v>
      </c>
      <c r="C10" s="801">
        <v>13.94</v>
      </c>
      <c r="D10" s="360">
        <v>6.68</v>
      </c>
      <c r="E10" s="360">
        <v>1.43</v>
      </c>
      <c r="F10" s="360">
        <v>4.38</v>
      </c>
      <c r="G10" s="802">
        <v>5.05</v>
      </c>
    </row>
    <row r="11" spans="1:13" s="1210" customFormat="1" ht="20.100000000000001" customHeight="1">
      <c r="A11" s="1209"/>
      <c r="B11" s="1211" t="s">
        <v>973</v>
      </c>
      <c r="C11" s="1212" t="s">
        <v>974</v>
      </c>
      <c r="D11" s="360">
        <v>2.64</v>
      </c>
      <c r="E11" s="360">
        <v>2.64</v>
      </c>
      <c r="F11" s="360">
        <v>2.68</v>
      </c>
      <c r="G11" s="803">
        <v>2.56</v>
      </c>
    </row>
    <row r="12" spans="1:13" ht="20.100000000000001" customHeight="1">
      <c r="A12" s="1208"/>
      <c r="B12" s="1213" t="s">
        <v>975</v>
      </c>
      <c r="C12" s="1212" t="s">
        <v>976</v>
      </c>
      <c r="D12" s="361">
        <v>2.93</v>
      </c>
      <c r="E12" s="361">
        <v>3.12</v>
      </c>
      <c r="F12" s="361">
        <v>2.97</v>
      </c>
      <c r="G12" s="804">
        <v>2.91</v>
      </c>
    </row>
    <row r="13" spans="1:13" ht="20.100000000000001" customHeight="1">
      <c r="A13" s="1208"/>
      <c r="B13" s="5" t="s">
        <v>977</v>
      </c>
      <c r="C13" s="805">
        <v>7.0000000000000007E-2</v>
      </c>
      <c r="D13" s="362">
        <v>0.153</v>
      </c>
      <c r="E13" s="362">
        <v>0.217</v>
      </c>
      <c r="F13" s="362">
        <v>0.16700000000000001</v>
      </c>
      <c r="G13" s="806">
        <v>0.14299999999999999</v>
      </c>
    </row>
    <row r="14" spans="1:13" ht="20.100000000000001" customHeight="1">
      <c r="A14" s="1208"/>
      <c r="B14" s="5" t="s">
        <v>978</v>
      </c>
      <c r="C14" s="805">
        <v>0.28199999999999997</v>
      </c>
      <c r="D14" s="362">
        <v>0.13900000000000001</v>
      </c>
      <c r="E14" s="362">
        <v>3.9800000000000002E-2</v>
      </c>
      <c r="F14" s="362">
        <v>9.8000000000000004E-2</v>
      </c>
      <c r="G14" s="806">
        <v>0.1179</v>
      </c>
    </row>
    <row r="15" spans="1:13" s="1210" customFormat="1" ht="20.100000000000001" customHeight="1">
      <c r="A15" s="1209"/>
      <c r="B15" s="7" t="s">
        <v>187</v>
      </c>
      <c r="C15" s="805">
        <v>0.32500000000000001</v>
      </c>
      <c r="D15" s="362">
        <v>0.16900000000000001</v>
      </c>
      <c r="E15" s="362">
        <v>3.6799999999999999E-2</v>
      </c>
      <c r="F15" s="362">
        <v>0.104</v>
      </c>
      <c r="G15" s="806">
        <v>0.12230000000000001</v>
      </c>
      <c r="H15" s="1214"/>
      <c r="I15" s="1214"/>
      <c r="J15" s="1214"/>
      <c r="K15" s="1214"/>
      <c r="L15" s="1214"/>
    </row>
    <row r="16" spans="1:13" ht="20.100000000000001" customHeight="1">
      <c r="A16" s="1208"/>
      <c r="B16" s="9" t="s">
        <v>1</v>
      </c>
      <c r="C16" s="807">
        <v>47367</v>
      </c>
      <c r="D16" s="363">
        <v>30410</v>
      </c>
      <c r="E16" s="363">
        <v>14803</v>
      </c>
      <c r="F16" s="363">
        <v>24685</v>
      </c>
      <c r="G16" s="238">
        <v>24703</v>
      </c>
      <c r="H16" s="1215"/>
      <c r="I16" s="1215"/>
      <c r="J16" s="1215"/>
      <c r="K16" s="1215"/>
      <c r="L16" s="1215"/>
    </row>
    <row r="17" spans="1:13" ht="20.100000000000001" customHeight="1">
      <c r="A17" s="1208"/>
      <c r="B17" s="7" t="s">
        <v>979</v>
      </c>
      <c r="C17" s="808">
        <v>45729</v>
      </c>
      <c r="D17" s="364">
        <v>29140</v>
      </c>
      <c r="E17" s="364">
        <v>15697</v>
      </c>
      <c r="F17" s="365">
        <v>26111</v>
      </c>
      <c r="G17" s="221">
        <v>24293</v>
      </c>
      <c r="H17" s="1215"/>
      <c r="I17" s="1215"/>
      <c r="J17" s="1215"/>
      <c r="K17" s="1215"/>
      <c r="L17" s="1215"/>
    </row>
    <row r="18" spans="1:13" ht="20.100000000000001" customHeight="1">
      <c r="A18" s="1208"/>
      <c r="B18" s="7" t="s">
        <v>980</v>
      </c>
      <c r="C18" s="808">
        <v>47025</v>
      </c>
      <c r="D18" s="364">
        <v>30660</v>
      </c>
      <c r="E18" s="364">
        <v>17635</v>
      </c>
      <c r="F18" s="365">
        <v>28180</v>
      </c>
      <c r="G18" s="221">
        <v>25831</v>
      </c>
      <c r="H18" s="1215"/>
      <c r="I18" s="1215"/>
      <c r="J18" s="1215"/>
      <c r="K18" s="1215"/>
      <c r="L18" s="1215"/>
    </row>
    <row r="19" spans="1:13" ht="20.100000000000001" customHeight="1">
      <c r="A19" s="1208"/>
      <c r="B19" s="12" t="s">
        <v>981</v>
      </c>
      <c r="C19" s="808">
        <v>19802</v>
      </c>
      <c r="D19" s="364">
        <v>16589</v>
      </c>
      <c r="E19" s="364">
        <v>15534</v>
      </c>
      <c r="F19" s="365">
        <v>19237</v>
      </c>
      <c r="G19" s="221">
        <v>22185</v>
      </c>
      <c r="H19" s="1215"/>
      <c r="I19" s="1215"/>
      <c r="J19" s="1215"/>
      <c r="K19" s="1215"/>
      <c r="L19" s="1215"/>
    </row>
    <row r="20" spans="1:13" ht="20.100000000000001" customHeight="1">
      <c r="A20" s="1208"/>
      <c r="B20" s="13" t="s">
        <v>982</v>
      </c>
      <c r="C20" s="809">
        <v>11852</v>
      </c>
      <c r="D20" s="366">
        <v>12675</v>
      </c>
      <c r="E20" s="366">
        <v>10339</v>
      </c>
      <c r="F20" s="366">
        <v>13397</v>
      </c>
      <c r="G20" s="221">
        <v>12426</v>
      </c>
      <c r="H20" s="1215"/>
      <c r="I20" s="1215"/>
      <c r="J20" s="1215"/>
      <c r="K20" s="1215"/>
      <c r="L20" s="1215"/>
    </row>
    <row r="21" spans="1:13" ht="20.100000000000001" customHeight="1">
      <c r="A21" s="1208"/>
      <c r="B21" s="810" t="s">
        <v>134</v>
      </c>
      <c r="C21" s="811">
        <v>4686</v>
      </c>
      <c r="D21" s="812">
        <v>2933</v>
      </c>
      <c r="E21" s="812">
        <v>2455</v>
      </c>
      <c r="F21" s="812">
        <v>2060</v>
      </c>
      <c r="G21" s="812">
        <v>7239</v>
      </c>
      <c r="H21" s="1215"/>
      <c r="I21" s="1215"/>
      <c r="J21" s="1215"/>
      <c r="K21" s="1215"/>
      <c r="L21" s="1215"/>
    </row>
    <row r="22" spans="1:13" ht="20.100000000000001" customHeight="1">
      <c r="A22" s="1208"/>
      <c r="G22" s="1215"/>
    </row>
    <row r="23" spans="1:13" ht="15.75">
      <c r="A23" s="1208"/>
      <c r="B23" s="1662" t="s">
        <v>671</v>
      </c>
      <c r="C23" s="1662"/>
      <c r="D23" s="1666"/>
      <c r="E23" s="1666"/>
      <c r="F23" s="1666"/>
      <c r="G23" s="1666"/>
      <c r="H23" s="1141"/>
      <c r="I23" s="1141"/>
      <c r="J23" s="1141"/>
      <c r="K23" s="1141"/>
      <c r="L23" s="1141"/>
      <c r="M23" s="1141"/>
    </row>
    <row r="24" spans="1:13" ht="15.75">
      <c r="A24" s="1208"/>
      <c r="B24" s="1667" t="s">
        <v>188</v>
      </c>
      <c r="C24" s="1667"/>
      <c r="D24" s="1667"/>
      <c r="E24" s="1667"/>
      <c r="F24" s="1667"/>
      <c r="G24" s="1667"/>
      <c r="H24" s="1216"/>
      <c r="I24" s="1216"/>
      <c r="J24" s="1216"/>
      <c r="K24" s="1216"/>
      <c r="L24" s="1216"/>
      <c r="M24" s="1216"/>
    </row>
    <row r="25" spans="1:13" ht="15.75">
      <c r="A25" s="1217"/>
      <c r="B25" s="1664" t="s">
        <v>983</v>
      </c>
      <c r="C25" s="1664"/>
      <c r="D25" s="1664"/>
      <c r="E25" s="1664"/>
      <c r="F25" s="1664"/>
      <c r="G25" s="1664"/>
      <c r="H25" s="1141"/>
      <c r="I25" s="1141"/>
      <c r="J25" s="1141"/>
      <c r="K25" s="1141"/>
      <c r="L25" s="1141"/>
      <c r="M25" s="1141"/>
    </row>
    <row r="26" spans="1:13" ht="15.75">
      <c r="A26" s="1217"/>
      <c r="B26" s="1664" t="s">
        <v>984</v>
      </c>
      <c r="C26" s="1664"/>
      <c r="D26" s="1664"/>
      <c r="E26" s="1664"/>
      <c r="F26" s="1664"/>
      <c r="G26" s="1664"/>
      <c r="H26" s="1141"/>
      <c r="I26" s="1141"/>
      <c r="J26" s="1141"/>
      <c r="K26" s="1141"/>
      <c r="L26" s="1141"/>
      <c r="M26" s="1141"/>
    </row>
    <row r="27" spans="1:13" ht="37.5" customHeight="1">
      <c r="A27" s="1208"/>
      <c r="B27" s="1664" t="s">
        <v>985</v>
      </c>
      <c r="C27" s="1664"/>
      <c r="D27" s="1664"/>
      <c r="E27" s="1664"/>
      <c r="F27" s="1664"/>
      <c r="G27" s="1664"/>
      <c r="H27" s="1141"/>
      <c r="I27" s="1141"/>
      <c r="J27" s="1141"/>
      <c r="K27" s="1141"/>
      <c r="L27" s="1141"/>
      <c r="M27" s="1141"/>
    </row>
    <row r="28" spans="1:13" ht="15.75">
      <c r="A28" s="1208"/>
      <c r="B28" s="1662" t="s">
        <v>986</v>
      </c>
      <c r="C28" s="1662"/>
      <c r="D28" s="1662"/>
      <c r="E28" s="1662"/>
      <c r="F28" s="1662"/>
      <c r="G28" s="1662"/>
      <c r="H28" s="1141"/>
      <c r="I28" s="1141"/>
      <c r="J28" s="1141"/>
      <c r="K28" s="1141"/>
      <c r="L28" s="1141"/>
      <c r="M28" s="1141"/>
    </row>
    <row r="29" spans="1:13" ht="15.75">
      <c r="A29" s="1208"/>
      <c r="B29" s="1662" t="s">
        <v>987</v>
      </c>
      <c r="C29" s="1662"/>
      <c r="D29" s="1662"/>
      <c r="E29" s="1662"/>
      <c r="F29" s="1662"/>
      <c r="G29" s="1662"/>
      <c r="H29" s="1141"/>
      <c r="I29" s="1141"/>
      <c r="J29" s="1141"/>
      <c r="K29" s="1141"/>
      <c r="L29" s="1141"/>
      <c r="M29" s="1141"/>
    </row>
    <row r="30" spans="1:13" ht="18.75" customHeight="1">
      <c r="A30" s="1208"/>
      <c r="B30" s="1661" t="s">
        <v>988</v>
      </c>
      <c r="C30" s="1661"/>
      <c r="D30" s="1661"/>
      <c r="E30" s="1661"/>
      <c r="F30" s="1661"/>
      <c r="G30" s="1661"/>
      <c r="H30" s="1141"/>
      <c r="I30" s="1141"/>
      <c r="J30" s="1141"/>
      <c r="K30" s="1141"/>
      <c r="L30" s="1141"/>
      <c r="M30" s="1141"/>
    </row>
    <row r="31" spans="1:13" ht="15.75">
      <c r="A31" s="1208"/>
      <c r="B31" s="1662" t="s">
        <v>989</v>
      </c>
      <c r="C31" s="1662"/>
      <c r="D31" s="1662"/>
      <c r="E31" s="1662"/>
      <c r="F31" s="1662"/>
      <c r="G31" s="1662"/>
    </row>
    <row r="32" spans="1:13" ht="15.75">
      <c r="A32" s="1208"/>
      <c r="B32" s="1662" t="s">
        <v>990</v>
      </c>
      <c r="C32" s="1662"/>
      <c r="D32" s="1662"/>
      <c r="E32" s="1662"/>
      <c r="F32" s="1662"/>
      <c r="G32" s="1662"/>
    </row>
    <row r="33" spans="1:7" ht="15.75">
      <c r="A33" s="1208"/>
      <c r="B33" s="1662" t="s">
        <v>991</v>
      </c>
      <c r="C33" s="1662"/>
      <c r="D33" s="1662"/>
      <c r="E33" s="1662"/>
      <c r="F33" s="1662"/>
      <c r="G33" s="1662"/>
    </row>
    <row r="34" spans="1:7" ht="15.75">
      <c r="B34" s="1661" t="s">
        <v>992</v>
      </c>
      <c r="C34" s="1661"/>
      <c r="D34" s="1661"/>
      <c r="E34" s="1661"/>
      <c r="F34" s="1661"/>
      <c r="G34" s="1661"/>
    </row>
  </sheetData>
  <mergeCells count="14">
    <mergeCell ref="B1:C1"/>
    <mergeCell ref="B27:G27"/>
    <mergeCell ref="B2:G2"/>
    <mergeCell ref="B23:G23"/>
    <mergeCell ref="B24:G24"/>
    <mergeCell ref="B25:G25"/>
    <mergeCell ref="B26:G26"/>
    <mergeCell ref="B34:G34"/>
    <mergeCell ref="B28:G28"/>
    <mergeCell ref="B29:G29"/>
    <mergeCell ref="B30:G30"/>
    <mergeCell ref="B31:G31"/>
    <mergeCell ref="B32:G32"/>
    <mergeCell ref="B33:G33"/>
  </mergeCells>
  <hyperlinks>
    <hyperlink ref="A2" location="Summary!A1" display=" " xr:uid="{6DD58C4E-F854-4E94-BCB2-85F6A0E1002A}"/>
  </hyperlinks>
  <pageMargins left="0.75000000000000011" right="0.75000000000000011" top="0" bottom="1" header="0.5" footer="0.5"/>
  <pageSetup paperSize="9" scale="73" orientation="landscape" r:id="rId1"/>
  <headerFooter>
    <oddFooter>&amp;L&amp;1#&amp;"Calibri"&amp;10&amp;K000000TOTAL Classification: Restricted Distribution TOTAL - All rights reserved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E87AF-EA20-4742-883E-1292E85B0E18}">
  <sheetPr>
    <tabColor rgb="FF285AFF"/>
    <pageSetUpPr fitToPage="1"/>
  </sheetPr>
  <dimension ref="A1:J13"/>
  <sheetViews>
    <sheetView showGridLines="0" zoomScaleNormal="100" zoomScaleSheetLayoutView="100" zoomScalePageLayoutView="130" workbookViewId="0"/>
  </sheetViews>
  <sheetFormatPr baseColWidth="10" defaultColWidth="11" defaultRowHeight="20.100000000000001" customHeight="1"/>
  <cols>
    <col min="1" max="1" width="5.5" style="1130" customWidth="1"/>
    <col min="2" max="2" width="46.125" style="1130" customWidth="1"/>
    <col min="3" max="3" width="14.625" style="1130" customWidth="1"/>
    <col min="4" max="7" width="12" style="1130" customWidth="1"/>
    <col min="8" max="8" width="5.5" style="1130" customWidth="1"/>
    <col min="9" max="10" width="10.5" style="1130" customWidth="1"/>
    <col min="11" max="12" width="11" style="1130"/>
    <col min="13" max="13" width="10.375" style="1130" customWidth="1"/>
    <col min="14" max="14" width="0" style="1130" hidden="1" customWidth="1"/>
    <col min="15" max="16384" width="11" style="1130"/>
  </cols>
  <sheetData>
    <row r="1" spans="1:10" ht="20.100000000000001" customHeight="1">
      <c r="B1" s="1663" t="s">
        <v>1305</v>
      </c>
      <c r="C1" s="1663"/>
    </row>
    <row r="2" spans="1:10" ht="20.100000000000001" customHeight="1">
      <c r="A2" s="1131" t="s">
        <v>11</v>
      </c>
      <c r="B2" s="1060" t="s">
        <v>224</v>
      </c>
      <c r="C2" s="1060"/>
      <c r="D2" s="19"/>
      <c r="E2" s="19"/>
      <c r="F2" s="19"/>
      <c r="G2" s="19"/>
      <c r="H2" s="19"/>
      <c r="I2" s="19"/>
      <c r="J2" s="19"/>
    </row>
    <row r="4" spans="1:10" ht="20.100000000000001" customHeight="1">
      <c r="B4" s="67" t="s">
        <v>34</v>
      </c>
      <c r="C4" s="67"/>
      <c r="D4" s="4"/>
      <c r="E4" s="4"/>
      <c r="F4" s="4"/>
      <c r="G4" s="4"/>
    </row>
    <row r="5" spans="1:10" ht="20.100000000000001" customHeight="1">
      <c r="B5" s="858" t="s">
        <v>742</v>
      </c>
      <c r="C5" s="838">
        <v>2022</v>
      </c>
      <c r="D5" s="788">
        <v>2021</v>
      </c>
      <c r="E5" s="788">
        <v>2020</v>
      </c>
      <c r="F5" s="788">
        <v>2019</v>
      </c>
      <c r="G5" s="788">
        <v>2018</v>
      </c>
    </row>
    <row r="6" spans="1:10" ht="20.100000000000001" customHeight="1">
      <c r="B6" s="20" t="s">
        <v>579</v>
      </c>
      <c r="C6" s="180">
        <v>8617</v>
      </c>
      <c r="D6" s="181">
        <v>20799</v>
      </c>
      <c r="E6" s="181">
        <v>29327</v>
      </c>
      <c r="F6" s="181">
        <v>23968</v>
      </c>
      <c r="G6" s="434">
        <v>19779</v>
      </c>
    </row>
    <row r="7" spans="1:10" ht="20.100000000000001" customHeight="1">
      <c r="B7" s="89" t="s">
        <v>89</v>
      </c>
      <c r="C7" s="616">
        <v>114570</v>
      </c>
      <c r="D7" s="113">
        <v>114999</v>
      </c>
      <c r="E7" s="113">
        <v>106085</v>
      </c>
      <c r="F7" s="113">
        <v>119305</v>
      </c>
      <c r="G7" s="148">
        <v>118114</v>
      </c>
    </row>
    <row r="8" spans="1:10" ht="20.100000000000001" customHeight="1">
      <c r="B8" s="839" t="s">
        <v>712</v>
      </c>
      <c r="C8" s="840">
        <v>7.0000000000000007E-2</v>
      </c>
      <c r="D8" s="841">
        <v>0.153</v>
      </c>
      <c r="E8" s="841">
        <v>0.217</v>
      </c>
      <c r="F8" s="841">
        <v>0.16700000000000001</v>
      </c>
      <c r="G8" s="841">
        <v>0.14299999999999999</v>
      </c>
      <c r="H8" s="1298"/>
    </row>
    <row r="9" spans="1:10" ht="20.100000000000001" customHeight="1">
      <c r="B9" s="89" t="s">
        <v>580</v>
      </c>
      <c r="C9" s="120">
        <v>8096</v>
      </c>
      <c r="D9" s="150">
        <v>8055</v>
      </c>
      <c r="E9" s="150">
        <v>7812</v>
      </c>
      <c r="F9" s="150">
        <v>7156</v>
      </c>
      <c r="G9" s="150">
        <v>1878</v>
      </c>
      <c r="H9" s="1298"/>
    </row>
    <row r="10" spans="1:10" ht="20.100000000000001" customHeight="1">
      <c r="B10" s="615" t="s">
        <v>581</v>
      </c>
      <c r="C10" s="617">
        <v>0.127</v>
      </c>
      <c r="D10" s="618">
        <v>0.20100000000000001</v>
      </c>
      <c r="E10" s="618">
        <v>0.25900000000000001</v>
      </c>
      <c r="F10" s="618">
        <v>0.20699999999999999</v>
      </c>
      <c r="G10" s="618">
        <v>0.155</v>
      </c>
      <c r="H10" s="1298"/>
    </row>
    <row r="11" spans="1:10" ht="20.100000000000001" customHeight="1">
      <c r="B11" s="1255" t="s">
        <v>713</v>
      </c>
      <c r="C11" s="1255"/>
      <c r="D11" s="1208"/>
      <c r="E11" s="1208"/>
      <c r="F11" s="1208"/>
      <c r="G11" s="1208"/>
      <c r="H11" s="1298"/>
    </row>
    <row r="12" spans="1:10" ht="20.100000000000001" customHeight="1">
      <c r="B12" s="89"/>
      <c r="C12" s="89"/>
      <c r="E12" s="113"/>
      <c r="F12" s="113"/>
      <c r="G12" s="148"/>
    </row>
    <row r="13" spans="1:10" ht="20.100000000000001" customHeight="1">
      <c r="B13" s="1255"/>
      <c r="C13" s="1255"/>
    </row>
  </sheetData>
  <mergeCells count="1">
    <mergeCell ref="B1:C1"/>
  </mergeCells>
  <hyperlinks>
    <hyperlink ref="A2" location="Summary!A1" display=" " xr:uid="{4244FB7F-CE44-4A7F-9FF9-FDA016E67A0C}"/>
  </hyperlinks>
  <pageMargins left="0.74803149606299213" right="0.74803149606299213" top="0.98425196850393704" bottom="0.98425196850393704" header="0.51181102362204722" footer="0.51181102362204722"/>
  <pageSetup paperSize="9" scale="57" orientation="portrait" r:id="rId1"/>
  <headerFooter>
    <oddFooter>&amp;L&amp;1#&amp;"Calibri"&amp;10&amp;K000000TOTAL Classification: Restricted Distribution TOTAL - All rights reserved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1A39C-8819-4F35-9EF8-6FE60653AD90}">
  <sheetPr>
    <tabColor rgb="FF285AFF"/>
    <pageSetUpPr fitToPage="1"/>
  </sheetPr>
  <dimension ref="A1:G14"/>
  <sheetViews>
    <sheetView showGridLines="0" zoomScaleNormal="100" zoomScaleSheetLayoutView="100" zoomScalePageLayoutView="220" workbookViewId="0"/>
  </sheetViews>
  <sheetFormatPr baseColWidth="10" defaultColWidth="11" defaultRowHeight="20.100000000000001" customHeight="1"/>
  <cols>
    <col min="1" max="1" width="5.5" style="1130" customWidth="1"/>
    <col min="2" max="2" width="46.125" style="1130" customWidth="1"/>
    <col min="3" max="3" width="13.875" style="1130" customWidth="1"/>
    <col min="4" max="7" width="12" style="1130" customWidth="1"/>
    <col min="8" max="8" width="5.5" style="1130" customWidth="1"/>
    <col min="9" max="12" width="11" style="1130"/>
    <col min="13" max="13" width="10.375" style="1130" customWidth="1"/>
    <col min="14" max="14" width="0" style="1130" hidden="1" customWidth="1"/>
    <col min="15" max="16384" width="11" style="1130"/>
  </cols>
  <sheetData>
    <row r="1" spans="1:7" ht="20.100000000000001" customHeight="1">
      <c r="B1" s="1663" t="s">
        <v>1305</v>
      </c>
      <c r="C1" s="1663"/>
    </row>
    <row r="2" spans="1:7" ht="20.100000000000001" customHeight="1">
      <c r="A2" s="1131" t="s">
        <v>11</v>
      </c>
      <c r="B2" s="1060" t="s">
        <v>209</v>
      </c>
      <c r="C2" s="1060"/>
      <c r="D2" s="19"/>
      <c r="E2" s="19"/>
      <c r="F2" s="19"/>
      <c r="G2" s="19"/>
    </row>
    <row r="4" spans="1:7" ht="20.100000000000001" customHeight="1">
      <c r="B4" s="67" t="s">
        <v>34</v>
      </c>
    </row>
    <row r="5" spans="1:7" ht="20.100000000000001" customHeight="1">
      <c r="B5" s="787" t="s">
        <v>7</v>
      </c>
      <c r="C5" s="838">
        <v>2022</v>
      </c>
      <c r="D5" s="788">
        <v>2021</v>
      </c>
      <c r="E5" s="788">
        <v>2020</v>
      </c>
      <c r="F5" s="788">
        <v>2019</v>
      </c>
      <c r="G5" s="788">
        <v>2018</v>
      </c>
    </row>
    <row r="6" spans="1:7" ht="20.100000000000001" customHeight="1">
      <c r="B6" s="899" t="s">
        <v>189</v>
      </c>
      <c r="C6" s="180">
        <v>49896</v>
      </c>
      <c r="D6" s="181">
        <v>55978</v>
      </c>
      <c r="E6" s="181">
        <v>45611</v>
      </c>
      <c r="F6" s="181">
        <v>41549</v>
      </c>
      <c r="G6" s="181">
        <v>34746</v>
      </c>
    </row>
    <row r="7" spans="1:7" ht="20.100000000000001" customHeight="1">
      <c r="B7" s="899" t="s">
        <v>180</v>
      </c>
      <c r="C7" s="85">
        <v>65784</v>
      </c>
      <c r="D7" s="181">
        <v>71675</v>
      </c>
      <c r="E7" s="181">
        <v>78928</v>
      </c>
      <c r="F7" s="181">
        <v>88844</v>
      </c>
      <c r="G7" s="181">
        <v>89400</v>
      </c>
    </row>
    <row r="8" spans="1:7" ht="20.100000000000001" customHeight="1">
      <c r="B8" s="8" t="s">
        <v>190</v>
      </c>
      <c r="C8" s="75">
        <v>115680</v>
      </c>
      <c r="D8" s="408">
        <v>127653</v>
      </c>
      <c r="E8" s="408">
        <v>124539</v>
      </c>
      <c r="F8" s="408">
        <v>130393</v>
      </c>
      <c r="G8" s="409">
        <v>124146</v>
      </c>
    </row>
    <row r="9" spans="1:7" ht="20.100000000000001" customHeight="1">
      <c r="B9" s="20" t="s">
        <v>116</v>
      </c>
      <c r="C9" s="85">
        <v>7438</v>
      </c>
      <c r="D9" s="181">
        <v>8069</v>
      </c>
      <c r="E9" s="181">
        <v>11375</v>
      </c>
      <c r="F9" s="181">
        <v>12228</v>
      </c>
      <c r="G9" s="222">
        <v>10599</v>
      </c>
    </row>
    <row r="10" spans="1:7" ht="20.100000000000001" customHeight="1">
      <c r="B10" s="20" t="s">
        <v>117</v>
      </c>
      <c r="C10" s="85">
        <v>7593</v>
      </c>
      <c r="D10" s="181">
        <v>8783</v>
      </c>
      <c r="E10" s="181">
        <v>8793</v>
      </c>
      <c r="F10" s="181">
        <v>8371</v>
      </c>
      <c r="G10" s="222">
        <v>6442</v>
      </c>
    </row>
    <row r="11" spans="1:7" ht="20.100000000000001" customHeight="1">
      <c r="B11" s="89" t="s">
        <v>24</v>
      </c>
      <c r="C11" s="616">
        <v>-1900</v>
      </c>
      <c r="D11" s="113">
        <v>-2692</v>
      </c>
      <c r="E11" s="113">
        <v>-2090</v>
      </c>
      <c r="F11" s="113">
        <v>-2164</v>
      </c>
      <c r="G11" s="115">
        <v>-2668</v>
      </c>
    </row>
    <row r="12" spans="1:7" ht="20.100000000000001" customHeight="1">
      <c r="B12" s="491" t="s">
        <v>688</v>
      </c>
      <c r="C12" s="492">
        <v>128811</v>
      </c>
      <c r="D12" s="493">
        <v>141813</v>
      </c>
      <c r="E12" s="493">
        <v>142617</v>
      </c>
      <c r="F12" s="493">
        <v>148828</v>
      </c>
      <c r="G12" s="493">
        <v>138519</v>
      </c>
    </row>
    <row r="13" spans="1:7" ht="20.100000000000001" customHeight="1">
      <c r="B13" s="144"/>
      <c r="C13" s="144"/>
      <c r="D13" s="144"/>
      <c r="E13" s="144"/>
      <c r="F13" s="144"/>
      <c r="G13" s="144"/>
    </row>
    <row r="14" spans="1:7" ht="20.100000000000001" customHeight="1">
      <c r="B14" s="1141"/>
      <c r="C14" s="1141"/>
      <c r="D14" s="1141"/>
      <c r="E14" s="1141"/>
      <c r="F14" s="1141"/>
      <c r="G14" s="1141"/>
    </row>
  </sheetData>
  <mergeCells count="1">
    <mergeCell ref="B1:C1"/>
  </mergeCells>
  <hyperlinks>
    <hyperlink ref="A2" location="Summary!A1" display=" " xr:uid="{9FAAAF3B-7EBA-4769-AAA9-B3ACF0A4DBC4}"/>
  </hyperlinks>
  <pageMargins left="0.74803149606299213" right="0.74803149606299213" top="0.98425196850393704" bottom="0.98425196850393704" header="0.51181102362204722" footer="0.51181102362204722"/>
  <pageSetup paperSize="9" scale="58" orientation="portrait" r:id="rId1"/>
  <headerFooter>
    <oddFooter>&amp;L&amp;1#&amp;"Calibri"&amp;10&amp;K000000TOTAL Classification: Restricted Distribution TOTAL - All rights reserved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1213E-3754-4557-A76B-9800F1FE289A}">
  <sheetPr>
    <tabColor rgb="FF285AFF"/>
    <pageSetUpPr fitToPage="1"/>
  </sheetPr>
  <dimension ref="A1:H22"/>
  <sheetViews>
    <sheetView showGridLines="0" zoomScaleNormal="100" zoomScaleSheetLayoutView="100" zoomScalePageLayoutView="115" workbookViewId="0"/>
  </sheetViews>
  <sheetFormatPr baseColWidth="10" defaultColWidth="11" defaultRowHeight="20.100000000000001" customHeight="1"/>
  <cols>
    <col min="1" max="1" width="5.5" style="1130" customWidth="1"/>
    <col min="2" max="2" width="46.125" style="1130" customWidth="1"/>
    <col min="3" max="3" width="18.375" style="1130" customWidth="1"/>
    <col min="4" max="7" width="12" style="1130" customWidth="1"/>
    <col min="8" max="8" width="5.5" style="1130" customWidth="1"/>
    <col min="9" max="11" width="11" style="1130"/>
    <col min="12" max="12" width="10.375" style="1130" customWidth="1"/>
    <col min="13" max="13" width="0" style="1130" hidden="1" customWidth="1"/>
    <col min="14" max="16384" width="11" style="1130"/>
  </cols>
  <sheetData>
    <row r="1" spans="1:8" ht="20.100000000000001" customHeight="1">
      <c r="B1" s="1663" t="s">
        <v>1305</v>
      </c>
      <c r="C1" s="1663"/>
    </row>
    <row r="2" spans="1:8" ht="20.100000000000001" customHeight="1">
      <c r="A2" s="1131" t="s">
        <v>11</v>
      </c>
      <c r="B2" s="1060" t="s">
        <v>210</v>
      </c>
      <c r="C2" s="1060"/>
      <c r="D2" s="19"/>
      <c r="E2" s="19"/>
      <c r="F2" s="19"/>
      <c r="G2" s="19"/>
      <c r="H2" s="19"/>
    </row>
    <row r="3" spans="1:8" ht="20.100000000000001" customHeight="1">
      <c r="B3" s="1079"/>
      <c r="C3" s="1079"/>
      <c r="D3" s="1079"/>
      <c r="E3" s="1079"/>
      <c r="F3" s="1079"/>
      <c r="G3" s="1079"/>
    </row>
    <row r="4" spans="1:8" ht="20.100000000000001" customHeight="1">
      <c r="B4" s="67" t="s">
        <v>34</v>
      </c>
    </row>
    <row r="5" spans="1:8" ht="20.100000000000001" customHeight="1">
      <c r="B5" s="787" t="s">
        <v>7</v>
      </c>
      <c r="C5" s="754">
        <v>2022</v>
      </c>
      <c r="D5" s="788">
        <v>2021</v>
      </c>
      <c r="E5" s="788">
        <v>2020</v>
      </c>
      <c r="F5" s="788">
        <v>2019</v>
      </c>
      <c r="G5" s="788">
        <v>2018</v>
      </c>
    </row>
    <row r="6" spans="1:8" ht="20.100000000000001" customHeight="1">
      <c r="B6" s="15" t="s">
        <v>155</v>
      </c>
      <c r="C6" s="180">
        <v>175409</v>
      </c>
      <c r="D6" s="222">
        <v>179918</v>
      </c>
      <c r="E6" s="222">
        <v>181672</v>
      </c>
      <c r="F6" s="222">
        <v>187117</v>
      </c>
      <c r="G6" s="222">
        <v>176283</v>
      </c>
    </row>
    <row r="7" spans="1:8" ht="20.100000000000001" customHeight="1">
      <c r="B7" s="15" t="s">
        <v>90</v>
      </c>
      <c r="C7" s="180">
        <v>363</v>
      </c>
      <c r="D7" s="181">
        <v>338</v>
      </c>
      <c r="E7" s="181">
        <v>533</v>
      </c>
      <c r="F7" s="181">
        <v>794</v>
      </c>
      <c r="G7" s="222">
        <v>1279</v>
      </c>
    </row>
    <row r="8" spans="1:8" ht="20.100000000000001" customHeight="1">
      <c r="B8" s="20" t="s">
        <v>91</v>
      </c>
      <c r="C8" s="180">
        <v>-10237</v>
      </c>
      <c r="D8" s="181">
        <v>-2558</v>
      </c>
      <c r="E8" s="181">
        <v>-3813</v>
      </c>
      <c r="F8" s="181">
        <v>-1510</v>
      </c>
      <c r="G8" s="222">
        <v>-1507</v>
      </c>
    </row>
    <row r="9" spans="1:8" ht="20.100000000000001" customHeight="1">
      <c r="B9" s="218" t="s">
        <v>124</v>
      </c>
      <c r="C9" s="120">
        <v>-34252</v>
      </c>
      <c r="D9" s="113">
        <v>-33845</v>
      </c>
      <c r="E9" s="113">
        <v>-35168</v>
      </c>
      <c r="F9" s="113">
        <v>-35972</v>
      </c>
      <c r="G9" s="115">
        <v>-36285</v>
      </c>
    </row>
    <row r="10" spans="1:8" ht="20.100000000000001" customHeight="1">
      <c r="B10" s="491" t="s">
        <v>714</v>
      </c>
      <c r="C10" s="492">
        <v>131283</v>
      </c>
      <c r="D10" s="493">
        <v>143853</v>
      </c>
      <c r="E10" s="493">
        <v>143224</v>
      </c>
      <c r="F10" s="493">
        <v>150429</v>
      </c>
      <c r="G10" s="493">
        <v>139770</v>
      </c>
    </row>
    <row r="11" spans="1:8" ht="20.100000000000001" customHeight="1">
      <c r="D11" s="1284"/>
      <c r="E11" s="1284"/>
      <c r="F11" s="1284"/>
      <c r="G11" s="1284"/>
    </row>
    <row r="12" spans="1:8" ht="14.1" customHeight="1"/>
    <row r="13" spans="1:8" ht="23.25" customHeight="1"/>
    <row r="14" spans="1:8" ht="20.100000000000001" customHeight="1">
      <c r="B14" s="1254"/>
      <c r="C14" s="1254"/>
      <c r="D14" s="1254"/>
      <c r="E14" s="1254"/>
      <c r="F14" s="1254"/>
      <c r="G14" s="1254"/>
      <c r="H14" s="1254"/>
    </row>
    <row r="22" spans="2:7" ht="20.100000000000001" customHeight="1">
      <c r="B22" s="144"/>
      <c r="C22" s="144"/>
      <c r="D22" s="144"/>
      <c r="E22" s="144"/>
      <c r="F22" s="144"/>
      <c r="G22" s="144"/>
    </row>
  </sheetData>
  <mergeCells count="1">
    <mergeCell ref="B1:C1"/>
  </mergeCells>
  <hyperlinks>
    <hyperlink ref="A2" location="Summary!A1" display=" " xr:uid="{F0749839-51FF-4A6C-8C1E-895AD6EDA4E1}"/>
  </hyperlinks>
  <pageMargins left="0.74803149606299213" right="0.74803149606299213" top="0.98425196850393704" bottom="0.98425196850393704" header="0.51181102362204722" footer="0.51181102362204722"/>
  <pageSetup paperSize="9" scale="84" orientation="landscape" r:id="rId1"/>
  <headerFooter>
    <oddFooter>&amp;L&amp;1#&amp;"Calibri"&amp;10&amp;K000000TOTAL Classification: Restricted Distribution TOTAL - All rights reserved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F8B3D-D38A-4E18-BB15-98C63BD75955}">
  <sheetPr>
    <tabColor rgb="FF285AFF"/>
    <pageSetUpPr fitToPage="1"/>
  </sheetPr>
  <dimension ref="A1:N33"/>
  <sheetViews>
    <sheetView showGridLines="0" zoomScaleNormal="100" zoomScaleSheetLayoutView="100" zoomScalePageLayoutView="170" workbookViewId="0">
      <pane ySplit="4" topLeftCell="A14" activePane="bottomLeft" state="frozen"/>
      <selection activeCell="B36" sqref="B36"/>
      <selection pane="bottomLeft"/>
    </sheetView>
  </sheetViews>
  <sheetFormatPr baseColWidth="10" defaultColWidth="11" defaultRowHeight="20.100000000000001" customHeight="1"/>
  <cols>
    <col min="1" max="1" width="5.5" style="1130" customWidth="1"/>
    <col min="2" max="2" width="46.125" style="1130" customWidth="1"/>
    <col min="3" max="3" width="18.5" style="1130" customWidth="1"/>
    <col min="4" max="7" width="12" style="1130" customWidth="1"/>
    <col min="8" max="8" width="5.5" style="1130" customWidth="1"/>
    <col min="9" max="9" width="10.5" style="1130" customWidth="1"/>
    <col min="10" max="10" width="24.125" style="1284" bestFit="1" customWidth="1"/>
    <col min="11" max="12" width="10.5" style="1284" customWidth="1"/>
    <col min="13" max="14" width="10.5" style="1130" customWidth="1"/>
    <col min="15" max="15" width="10.375" style="1130" customWidth="1"/>
    <col min="16" max="16" width="0" style="1130" hidden="1" customWidth="1"/>
    <col min="17" max="16384" width="11" style="1130"/>
  </cols>
  <sheetData>
    <row r="1" spans="1:14" ht="20.100000000000001" customHeight="1">
      <c r="B1" s="1663" t="s">
        <v>1305</v>
      </c>
      <c r="C1" s="1663"/>
    </row>
    <row r="2" spans="1:14" ht="20.100000000000001" customHeight="1">
      <c r="A2" s="1131" t="s">
        <v>11</v>
      </c>
      <c r="B2" s="1060" t="s">
        <v>211</v>
      </c>
      <c r="C2" s="1060"/>
      <c r="D2" s="19"/>
      <c r="E2" s="19"/>
      <c r="F2" s="19"/>
      <c r="G2" s="19"/>
    </row>
    <row r="4" spans="1:14" ht="20.100000000000001" customHeight="1">
      <c r="B4" s="921" t="s">
        <v>133</v>
      </c>
      <c r="C4" s="922">
        <v>2022</v>
      </c>
      <c r="D4" s="923">
        <v>2021</v>
      </c>
      <c r="E4" s="923">
        <v>2020</v>
      </c>
      <c r="F4" s="923">
        <v>2019</v>
      </c>
      <c r="G4" s="923">
        <v>2018</v>
      </c>
    </row>
    <row r="5" spans="1:14" ht="20.100000000000001" customHeight="1">
      <c r="B5" s="917" t="s">
        <v>189</v>
      </c>
      <c r="C5" s="918"/>
      <c r="D5" s="919"/>
      <c r="E5" s="919"/>
      <c r="F5" s="919"/>
      <c r="G5" s="920"/>
    </row>
    <row r="6" spans="1:14" ht="20.100000000000001" customHeight="1">
      <c r="B6" s="145" t="s">
        <v>92</v>
      </c>
      <c r="C6" s="180">
        <v>12144</v>
      </c>
      <c r="D6" s="181">
        <v>6243</v>
      </c>
      <c r="E6" s="181">
        <v>1778</v>
      </c>
      <c r="F6" s="181">
        <v>2389</v>
      </c>
      <c r="G6" s="181">
        <v>2419</v>
      </c>
      <c r="K6" s="1130"/>
    </row>
    <row r="7" spans="1:14" ht="20.100000000000001" customHeight="1">
      <c r="B7" s="146" t="s">
        <v>146</v>
      </c>
      <c r="C7" s="87">
        <v>52937</v>
      </c>
      <c r="D7" s="81">
        <v>50795</v>
      </c>
      <c r="E7" s="81">
        <v>43580</v>
      </c>
      <c r="F7" s="81">
        <v>38148</v>
      </c>
      <c r="G7" s="81">
        <v>32425</v>
      </c>
      <c r="J7" s="1130"/>
      <c r="K7" s="1130"/>
      <c r="L7" s="1130"/>
    </row>
    <row r="8" spans="1:14" ht="20.100000000000001" customHeight="1">
      <c r="B8" s="910" t="s">
        <v>93</v>
      </c>
      <c r="C8" s="911">
        <v>0.22940476415361657</v>
      </c>
      <c r="D8" s="912">
        <v>0.12290579781474555</v>
      </c>
      <c r="E8" s="912">
        <v>4.0800000000000003E-2</v>
      </c>
      <c r="F8" s="912">
        <v>6.3E-2</v>
      </c>
      <c r="G8" s="912">
        <v>7.46E-2</v>
      </c>
      <c r="H8" s="1143"/>
      <c r="I8" s="1143"/>
      <c r="J8" s="1130"/>
      <c r="K8" s="1130"/>
      <c r="L8" s="1130"/>
      <c r="N8" s="1143"/>
    </row>
    <row r="9" spans="1:14" ht="20.100000000000001" customHeight="1">
      <c r="B9" s="913" t="s">
        <v>180</v>
      </c>
      <c r="C9" s="914"/>
      <c r="D9" s="915"/>
      <c r="E9" s="915"/>
      <c r="F9" s="915"/>
      <c r="G9" s="916"/>
      <c r="J9" s="1130"/>
      <c r="K9" s="1130"/>
      <c r="L9" s="1130"/>
    </row>
    <row r="10" spans="1:14" ht="20.100000000000001" customHeight="1">
      <c r="B10" s="145" t="s">
        <v>92</v>
      </c>
      <c r="C10" s="180">
        <v>17479</v>
      </c>
      <c r="D10" s="181">
        <v>10439</v>
      </c>
      <c r="E10" s="181">
        <v>2363</v>
      </c>
      <c r="F10" s="181">
        <v>7509</v>
      </c>
      <c r="G10" s="181">
        <v>8547</v>
      </c>
      <c r="J10" s="1130"/>
      <c r="K10" s="1130"/>
      <c r="L10" s="1130"/>
    </row>
    <row r="11" spans="1:14" ht="20.100000000000001" customHeight="1">
      <c r="B11" s="146" t="s">
        <v>146</v>
      </c>
      <c r="C11" s="87">
        <v>68730</v>
      </c>
      <c r="D11" s="81">
        <v>75302</v>
      </c>
      <c r="E11" s="81">
        <v>83886</v>
      </c>
      <c r="F11" s="81">
        <v>89122</v>
      </c>
      <c r="G11" s="81">
        <v>85955</v>
      </c>
      <c r="J11" s="1130"/>
      <c r="K11" s="1130"/>
      <c r="L11" s="1130"/>
    </row>
    <row r="12" spans="1:14" ht="20.100000000000001" customHeight="1">
      <c r="B12" s="910" t="s">
        <v>93</v>
      </c>
      <c r="C12" s="911">
        <v>0.25431398224938162</v>
      </c>
      <c r="D12" s="912">
        <v>0.13862845608350377</v>
      </c>
      <c r="E12" s="912">
        <v>2.8199999999999999E-2</v>
      </c>
      <c r="F12" s="912">
        <v>8.4000000000000005E-2</v>
      </c>
      <c r="G12" s="912">
        <v>9.9000000000000005E-2</v>
      </c>
      <c r="J12" s="1130"/>
      <c r="K12" s="1130"/>
      <c r="L12" s="1130"/>
    </row>
    <row r="13" spans="1:14" ht="20.100000000000001" customHeight="1">
      <c r="B13" s="924" t="s">
        <v>190</v>
      </c>
      <c r="C13" s="914"/>
      <c r="D13" s="915"/>
      <c r="E13" s="915"/>
      <c r="F13" s="915"/>
      <c r="G13" s="916"/>
      <c r="J13" s="1130"/>
      <c r="K13" s="1130"/>
      <c r="L13" s="1130"/>
    </row>
    <row r="14" spans="1:14" ht="20.100000000000001" customHeight="1">
      <c r="B14" s="145" t="s">
        <v>92</v>
      </c>
      <c r="C14" s="180">
        <v>29623</v>
      </c>
      <c r="D14" s="181">
        <v>16682</v>
      </c>
      <c r="E14" s="181">
        <v>4141</v>
      </c>
      <c r="F14" s="181">
        <v>9898</v>
      </c>
      <c r="G14" s="181">
        <v>10966</v>
      </c>
      <c r="J14" s="1130"/>
      <c r="K14" s="1130"/>
      <c r="L14" s="1130"/>
    </row>
    <row r="15" spans="1:14" ht="20.100000000000001" customHeight="1">
      <c r="B15" s="146" t="s">
        <v>146</v>
      </c>
      <c r="C15" s="87">
        <v>121667</v>
      </c>
      <c r="D15" s="81">
        <v>126097</v>
      </c>
      <c r="E15" s="81">
        <v>127466</v>
      </c>
      <c r="F15" s="81">
        <v>127270</v>
      </c>
      <c r="G15" s="81">
        <v>118380</v>
      </c>
    </row>
    <row r="16" spans="1:14" ht="20.100000000000001" customHeight="1">
      <c r="B16" s="910" t="s">
        <v>93</v>
      </c>
      <c r="C16" s="911">
        <v>0.24347604527110886</v>
      </c>
      <c r="D16" s="912">
        <v>0.13229497926199671</v>
      </c>
      <c r="E16" s="912">
        <v>3.2487094597775094E-2</v>
      </c>
      <c r="F16" s="912">
        <v>7.7771666535711478E-2</v>
      </c>
      <c r="G16" s="912">
        <v>9.2633890859942558E-2</v>
      </c>
    </row>
    <row r="17" spans="2:7" ht="20.100000000000001" customHeight="1">
      <c r="B17" s="913" t="s">
        <v>116</v>
      </c>
      <c r="C17" s="914"/>
      <c r="D17" s="925"/>
      <c r="E17" s="925"/>
      <c r="F17" s="925"/>
      <c r="G17" s="916"/>
    </row>
    <row r="18" spans="2:7" ht="20.100000000000001" customHeight="1">
      <c r="B18" s="145" t="s">
        <v>92</v>
      </c>
      <c r="C18" s="180">
        <v>7302</v>
      </c>
      <c r="D18" s="181">
        <v>1909</v>
      </c>
      <c r="E18" s="181">
        <v>1039</v>
      </c>
      <c r="F18" s="181">
        <v>3003</v>
      </c>
      <c r="G18" s="222">
        <v>3379</v>
      </c>
    </row>
    <row r="19" spans="2:7" ht="20.100000000000001" customHeight="1">
      <c r="B19" s="146" t="s">
        <v>147</v>
      </c>
      <c r="C19" s="87">
        <v>7754</v>
      </c>
      <c r="D19" s="81">
        <v>9722</v>
      </c>
      <c r="E19" s="81">
        <v>11802</v>
      </c>
      <c r="F19" s="81">
        <v>11414</v>
      </c>
      <c r="G19" s="147">
        <v>10822</v>
      </c>
    </row>
    <row r="20" spans="2:7" ht="20.100000000000001" customHeight="1">
      <c r="B20" s="910" t="s">
        <v>93</v>
      </c>
      <c r="C20" s="911">
        <v>0.94182896943118788</v>
      </c>
      <c r="D20" s="912">
        <v>0.19635877391483234</v>
      </c>
      <c r="E20" s="912">
        <v>8.7999999999999995E-2</v>
      </c>
      <c r="F20" s="912">
        <v>0.26300000000000001</v>
      </c>
      <c r="G20" s="912">
        <v>0.31219999999999998</v>
      </c>
    </row>
    <row r="21" spans="2:7" ht="20.100000000000001" customHeight="1">
      <c r="B21" s="913" t="s">
        <v>117</v>
      </c>
      <c r="C21" s="914"/>
      <c r="D21" s="915"/>
      <c r="E21" s="915"/>
      <c r="F21" s="915"/>
      <c r="G21" s="916"/>
    </row>
    <row r="22" spans="2:7" ht="20.100000000000001" customHeight="1">
      <c r="B22" s="145" t="s">
        <v>92</v>
      </c>
      <c r="C22" s="180">
        <v>1550</v>
      </c>
      <c r="D22" s="181">
        <v>1618</v>
      </c>
      <c r="E22" s="181">
        <v>1224</v>
      </c>
      <c r="F22" s="181">
        <v>1653</v>
      </c>
      <c r="G22" s="222">
        <v>1652</v>
      </c>
    </row>
    <row r="23" spans="2:7" ht="20.100000000000001" customHeight="1">
      <c r="B23" s="146" t="s">
        <v>146</v>
      </c>
      <c r="C23" s="87">
        <v>8188</v>
      </c>
      <c r="D23" s="81">
        <v>8787.6</v>
      </c>
      <c r="E23" s="81">
        <v>8582</v>
      </c>
      <c r="F23" s="81">
        <v>7407</v>
      </c>
      <c r="G23" s="147">
        <v>6686</v>
      </c>
    </row>
    <row r="24" spans="2:7" ht="20.100000000000001" customHeight="1">
      <c r="B24" s="910" t="s">
        <v>93</v>
      </c>
      <c r="C24" s="911">
        <v>0.18930141670737666</v>
      </c>
      <c r="D24" s="912">
        <v>0.18412308252537665</v>
      </c>
      <c r="E24" s="912">
        <v>0.1426</v>
      </c>
      <c r="F24" s="912">
        <v>0.223</v>
      </c>
      <c r="G24" s="912">
        <v>0.24709999999999999</v>
      </c>
    </row>
    <row r="25" spans="2:7" ht="20.100000000000001" customHeight="1">
      <c r="B25" s="913" t="s">
        <v>24</v>
      </c>
      <c r="C25" s="914"/>
      <c r="D25" s="915"/>
      <c r="E25" s="915"/>
      <c r="F25" s="915"/>
      <c r="G25" s="916"/>
    </row>
    <row r="26" spans="2:7" ht="20.100000000000001" customHeight="1">
      <c r="B26" s="292" t="s">
        <v>92</v>
      </c>
      <c r="C26" s="120">
        <v>-263</v>
      </c>
      <c r="D26" s="113">
        <v>-443</v>
      </c>
      <c r="E26" s="113">
        <v>-598</v>
      </c>
      <c r="F26" s="113">
        <v>-481</v>
      </c>
      <c r="G26" s="148">
        <v>-306</v>
      </c>
    </row>
    <row r="27" spans="2:7" ht="20.100000000000001" customHeight="1">
      <c r="B27" s="926" t="s">
        <v>147</v>
      </c>
      <c r="C27" s="616">
        <v>-2296</v>
      </c>
      <c r="D27" s="927">
        <v>-2391.4</v>
      </c>
      <c r="E27" s="927">
        <v>-2127</v>
      </c>
      <c r="F27" s="927">
        <v>-2417</v>
      </c>
      <c r="G27" s="928">
        <v>-2765</v>
      </c>
    </row>
    <row r="28" spans="2:7" ht="20.100000000000001" customHeight="1">
      <c r="B28" s="929" t="s">
        <v>715</v>
      </c>
      <c r="C28" s="930"/>
      <c r="D28" s="931"/>
      <c r="E28" s="931"/>
      <c r="F28" s="931"/>
      <c r="G28" s="932"/>
    </row>
    <row r="29" spans="2:7" ht="20.100000000000001" customHeight="1">
      <c r="B29" s="145" t="s">
        <v>92</v>
      </c>
      <c r="C29" s="180">
        <v>38212</v>
      </c>
      <c r="D29" s="181">
        <v>19766</v>
      </c>
      <c r="E29" s="181">
        <v>5806</v>
      </c>
      <c r="F29" s="181">
        <v>14073</v>
      </c>
      <c r="G29" s="222">
        <v>15691</v>
      </c>
    </row>
    <row r="30" spans="2:7" ht="20.100000000000001" customHeight="1">
      <c r="B30" s="146" t="s">
        <v>147</v>
      </c>
      <c r="C30" s="87">
        <v>135312</v>
      </c>
      <c r="D30" s="81">
        <v>142215.20000000001</v>
      </c>
      <c r="E30" s="81">
        <v>145723</v>
      </c>
      <c r="F30" s="81">
        <v>143674</v>
      </c>
      <c r="G30" s="82">
        <v>133123</v>
      </c>
    </row>
    <row r="31" spans="2:7" ht="20.100000000000001" customHeight="1">
      <c r="B31" s="818" t="s">
        <v>93</v>
      </c>
      <c r="C31" s="486">
        <v>0.28199999999999997</v>
      </c>
      <c r="D31" s="487">
        <v>0.13900000000000001</v>
      </c>
      <c r="E31" s="487">
        <v>3.9800000000000002E-2</v>
      </c>
      <c r="F31" s="487">
        <v>9.8000000000000004E-2</v>
      </c>
      <c r="G31" s="487">
        <v>0.1179</v>
      </c>
    </row>
    <row r="33" spans="2:7" s="1141" customFormat="1" ht="20.100000000000001" customHeight="1">
      <c r="B33" s="1662" t="s">
        <v>716</v>
      </c>
      <c r="C33" s="1662"/>
      <c r="D33" s="1662"/>
      <c r="E33" s="1662"/>
      <c r="F33" s="1662"/>
      <c r="G33" s="1662"/>
    </row>
  </sheetData>
  <mergeCells count="2">
    <mergeCell ref="B33:G33"/>
    <mergeCell ref="B1:C1"/>
  </mergeCells>
  <hyperlinks>
    <hyperlink ref="A2" location="Summary!A1" display=" " xr:uid="{2556C0D6-AE62-4E98-B541-994BB710EA06}"/>
  </hyperlinks>
  <pageMargins left="0.75000000000000011" right="0.75000000000000011" top="1" bottom="1" header="0.5" footer="0.5"/>
  <pageSetup paperSize="9" scale="56" orientation="portrait" r:id="rId1"/>
  <headerFooter>
    <oddFooter>&amp;L&amp;1#&amp;"Calibri"&amp;10&amp;K000000TOTAL Classification: Restricted Distribution TOTAL - All rights reserved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047F7-9879-4C6B-B62A-FF867C64C0DC}">
  <sheetPr>
    <tabColor rgb="FF285AFF"/>
    <pageSetUpPr fitToPage="1"/>
  </sheetPr>
  <dimension ref="A1:J48"/>
  <sheetViews>
    <sheetView showGridLines="0" zoomScaleNormal="100" zoomScaleSheetLayoutView="100" zoomScalePageLayoutView="130" workbookViewId="0">
      <pane ySplit="4" topLeftCell="A5" activePane="bottomLeft" state="frozen"/>
      <selection activeCell="B36" sqref="B36"/>
      <selection pane="bottomLeft"/>
    </sheetView>
  </sheetViews>
  <sheetFormatPr baseColWidth="10" defaultColWidth="11" defaultRowHeight="20.100000000000001" customHeight="1"/>
  <cols>
    <col min="1" max="1" width="5.5" style="1130" customWidth="1"/>
    <col min="2" max="2" width="59" style="1130" customWidth="1"/>
    <col min="3" max="3" width="14" style="1130" customWidth="1"/>
    <col min="4" max="7" width="12" style="1130" customWidth="1"/>
    <col min="8" max="8" width="5.5" style="1130" customWidth="1"/>
    <col min="9" max="10" width="10.5" style="1130" customWidth="1"/>
    <col min="11" max="12" width="11" style="1130"/>
    <col min="13" max="13" width="10.375" style="1130" customWidth="1"/>
    <col min="14" max="14" width="0" style="1130" hidden="1" customWidth="1"/>
    <col min="15" max="16384" width="11" style="1130"/>
  </cols>
  <sheetData>
    <row r="1" spans="1:10" ht="20.100000000000001" customHeight="1">
      <c r="B1" s="1663" t="s">
        <v>1305</v>
      </c>
      <c r="C1" s="1663"/>
    </row>
    <row r="2" spans="1:10" ht="20.100000000000001" customHeight="1">
      <c r="A2" s="1131" t="s">
        <v>11</v>
      </c>
      <c r="B2" s="1060" t="s">
        <v>212</v>
      </c>
      <c r="C2" s="1060"/>
      <c r="D2" s="19"/>
      <c r="E2" s="19"/>
      <c r="F2" s="19"/>
      <c r="G2" s="19"/>
      <c r="H2" s="19"/>
      <c r="I2" s="19"/>
      <c r="J2" s="19"/>
    </row>
    <row r="3" spans="1:10" ht="20.100000000000001" customHeight="1">
      <c r="B3" s="1079"/>
      <c r="C3" s="1079"/>
      <c r="D3" s="1079"/>
      <c r="E3" s="1079"/>
      <c r="F3" s="1079"/>
      <c r="G3" s="1079"/>
    </row>
    <row r="4" spans="1:10" ht="20.100000000000001" customHeight="1">
      <c r="B4" s="786"/>
      <c r="C4" s="786"/>
      <c r="D4" s="762"/>
      <c r="E4" s="762"/>
      <c r="F4" s="762"/>
      <c r="G4" s="1208"/>
    </row>
    <row r="5" spans="1:10" ht="20.100000000000001" customHeight="1">
      <c r="B5" s="787" t="s">
        <v>7</v>
      </c>
      <c r="C5" s="754">
        <v>2022</v>
      </c>
      <c r="D5" s="788">
        <v>2021</v>
      </c>
      <c r="E5" s="788">
        <v>2020</v>
      </c>
      <c r="F5" s="788">
        <v>2019</v>
      </c>
      <c r="G5" s="788">
        <v>2018</v>
      </c>
    </row>
    <row r="6" spans="1:10" ht="20.100000000000001" customHeight="1">
      <c r="B6" s="11" t="s">
        <v>1</v>
      </c>
      <c r="C6" s="168"/>
      <c r="D6" s="170"/>
      <c r="E6" s="170"/>
      <c r="F6" s="170"/>
      <c r="G6" s="434"/>
    </row>
    <row r="7" spans="1:10" ht="20.100000000000001" customHeight="1">
      <c r="B7" s="20" t="s">
        <v>23</v>
      </c>
      <c r="C7" s="180">
        <v>21044</v>
      </c>
      <c r="D7" s="181">
        <v>16366</v>
      </c>
      <c r="E7" s="181">
        <v>-7336</v>
      </c>
      <c r="F7" s="181">
        <v>11438</v>
      </c>
      <c r="G7" s="434">
        <v>11550</v>
      </c>
    </row>
    <row r="8" spans="1:10" ht="20.100000000000001" customHeight="1">
      <c r="B8" s="20" t="s">
        <v>167</v>
      </c>
      <c r="C8" s="180">
        <v>13680</v>
      </c>
      <c r="D8" s="181">
        <v>14343</v>
      </c>
      <c r="E8" s="181">
        <v>22861</v>
      </c>
      <c r="F8" s="181">
        <v>16401</v>
      </c>
      <c r="G8" s="434">
        <v>14584</v>
      </c>
    </row>
    <row r="9" spans="1:10" ht="20.100000000000001" customHeight="1">
      <c r="B9" s="20" t="s">
        <v>94</v>
      </c>
      <c r="C9" s="180">
        <v>4594</v>
      </c>
      <c r="D9" s="181">
        <v>962</v>
      </c>
      <c r="E9" s="181">
        <v>-1782</v>
      </c>
      <c r="F9" s="181">
        <v>-58</v>
      </c>
      <c r="G9" s="434">
        <v>-887</v>
      </c>
    </row>
    <row r="10" spans="1:10" ht="20.100000000000001" customHeight="1">
      <c r="B10" s="20" t="s">
        <v>95</v>
      </c>
      <c r="C10" s="180">
        <v>369</v>
      </c>
      <c r="D10" s="181">
        <v>-454</v>
      </c>
      <c r="E10" s="181">
        <v>-909</v>
      </c>
      <c r="F10" s="181">
        <v>-614</v>
      </c>
      <c r="G10" s="434">
        <v>-930</v>
      </c>
    </row>
    <row r="11" spans="1:10" ht="20.100000000000001" customHeight="1">
      <c r="B11" s="20" t="s">
        <v>121</v>
      </c>
      <c r="C11" s="180">
        <v>6057</v>
      </c>
      <c r="D11" s="181">
        <v>-667</v>
      </c>
      <c r="E11" s="181">
        <v>948</v>
      </c>
      <c r="F11" s="181">
        <v>-1083</v>
      </c>
      <c r="G11" s="434">
        <v>-826</v>
      </c>
    </row>
    <row r="12" spans="1:10" ht="20.100000000000001" customHeight="1">
      <c r="B12" s="20" t="s">
        <v>96</v>
      </c>
      <c r="C12" s="180">
        <v>1191</v>
      </c>
      <c r="D12" s="181">
        <v>-616</v>
      </c>
      <c r="E12" s="181">
        <v>1869</v>
      </c>
      <c r="F12" s="181">
        <v>-1718</v>
      </c>
      <c r="G12" s="434">
        <v>769</v>
      </c>
    </row>
    <row r="13" spans="1:10" ht="20.100000000000001" customHeight="1">
      <c r="B13" s="83" t="s">
        <v>97</v>
      </c>
      <c r="C13" s="87">
        <v>432</v>
      </c>
      <c r="D13" s="81">
        <v>476</v>
      </c>
      <c r="E13" s="81">
        <v>-848</v>
      </c>
      <c r="F13" s="81">
        <v>319</v>
      </c>
      <c r="G13" s="143">
        <v>443</v>
      </c>
    </row>
    <row r="14" spans="1:10" ht="20.100000000000001" customHeight="1">
      <c r="B14" s="781" t="s">
        <v>717</v>
      </c>
      <c r="C14" s="471">
        <v>47367</v>
      </c>
      <c r="D14" s="472">
        <v>30410</v>
      </c>
      <c r="E14" s="472">
        <v>14803</v>
      </c>
      <c r="F14" s="472">
        <v>24685</v>
      </c>
      <c r="G14" s="472">
        <v>24703</v>
      </c>
    </row>
    <row r="15" spans="1:10" ht="20.100000000000001" customHeight="1">
      <c r="B15" s="11" t="s">
        <v>106</v>
      </c>
      <c r="C15" s="400"/>
      <c r="D15" s="408"/>
      <c r="E15" s="408"/>
      <c r="F15" s="408"/>
      <c r="G15" s="434"/>
    </row>
    <row r="16" spans="1:10" ht="20.100000000000001" customHeight="1">
      <c r="B16" s="20" t="s">
        <v>98</v>
      </c>
      <c r="C16" s="180">
        <v>-15690</v>
      </c>
      <c r="D16" s="181">
        <v>-12343</v>
      </c>
      <c r="E16" s="181">
        <v>-10764</v>
      </c>
      <c r="F16" s="181">
        <v>-11810</v>
      </c>
      <c r="G16" s="434">
        <v>-17080</v>
      </c>
    </row>
    <row r="17" spans="2:7" ht="20.100000000000001" customHeight="1">
      <c r="B17" s="20" t="s">
        <v>99</v>
      </c>
      <c r="C17" s="180">
        <v>-94</v>
      </c>
      <c r="D17" s="181">
        <v>-321</v>
      </c>
      <c r="E17" s="181">
        <v>-966</v>
      </c>
      <c r="F17" s="181">
        <v>-4748</v>
      </c>
      <c r="G17" s="434">
        <v>-3379</v>
      </c>
    </row>
    <row r="18" spans="2:7" ht="20.100000000000001" customHeight="1">
      <c r="B18" s="20" t="s">
        <v>100</v>
      </c>
      <c r="C18" s="180">
        <v>-3042</v>
      </c>
      <c r="D18" s="181">
        <v>-2678</v>
      </c>
      <c r="E18" s="181">
        <v>-2120</v>
      </c>
      <c r="F18" s="181">
        <v>-1618</v>
      </c>
      <c r="G18" s="434">
        <v>-1108</v>
      </c>
    </row>
    <row r="19" spans="2:7" ht="20.100000000000001" customHeight="1">
      <c r="B19" s="83" t="s">
        <v>101</v>
      </c>
      <c r="C19" s="87">
        <v>-976</v>
      </c>
      <c r="D19" s="81">
        <v>-1247</v>
      </c>
      <c r="E19" s="81">
        <v>-1684</v>
      </c>
      <c r="F19" s="81">
        <v>-1061</v>
      </c>
      <c r="G19" s="143">
        <v>-618</v>
      </c>
    </row>
    <row r="20" spans="2:7" ht="20.100000000000001" customHeight="1">
      <c r="B20" s="488" t="s">
        <v>718</v>
      </c>
      <c r="C20" s="834">
        <v>-19802</v>
      </c>
      <c r="D20" s="837">
        <v>-16589</v>
      </c>
      <c r="E20" s="837">
        <v>-15534</v>
      </c>
      <c r="F20" s="837">
        <v>-19237</v>
      </c>
      <c r="G20" s="837">
        <v>-22185</v>
      </c>
    </row>
    <row r="21" spans="2:7" ht="20.100000000000001" customHeight="1">
      <c r="B21" s="20" t="s">
        <v>102</v>
      </c>
      <c r="C21" s="180">
        <v>540</v>
      </c>
      <c r="D21" s="181">
        <v>770</v>
      </c>
      <c r="E21" s="181">
        <v>740</v>
      </c>
      <c r="F21" s="181">
        <v>527</v>
      </c>
      <c r="G21" s="434">
        <v>3716</v>
      </c>
    </row>
    <row r="22" spans="2:7" ht="20.100000000000001" customHeight="1">
      <c r="B22" s="20" t="s">
        <v>103</v>
      </c>
      <c r="C22" s="180">
        <v>835</v>
      </c>
      <c r="D22" s="181">
        <v>269</v>
      </c>
      <c r="E22" s="181">
        <v>282</v>
      </c>
      <c r="F22" s="181">
        <v>158</v>
      </c>
      <c r="G22" s="434">
        <v>12</v>
      </c>
    </row>
    <row r="23" spans="2:7" ht="20.100000000000001" customHeight="1">
      <c r="B23" s="20" t="s">
        <v>104</v>
      </c>
      <c r="C23" s="180">
        <v>577</v>
      </c>
      <c r="D23" s="181">
        <v>722</v>
      </c>
      <c r="E23" s="181">
        <v>578</v>
      </c>
      <c r="F23" s="181">
        <v>349</v>
      </c>
      <c r="G23" s="434">
        <v>1444</v>
      </c>
    </row>
    <row r="24" spans="2:7" s="1210" customFormat="1" ht="20.100000000000001" customHeight="1">
      <c r="B24" s="83" t="s">
        <v>105</v>
      </c>
      <c r="C24" s="87">
        <v>2734</v>
      </c>
      <c r="D24" s="81">
        <v>1172</v>
      </c>
      <c r="E24" s="81">
        <v>855</v>
      </c>
      <c r="F24" s="81">
        <v>1026</v>
      </c>
      <c r="G24" s="143">
        <v>2067</v>
      </c>
    </row>
    <row r="25" spans="2:7" ht="20.100000000000001" customHeight="1">
      <c r="B25" s="488" t="s">
        <v>719</v>
      </c>
      <c r="C25" s="834">
        <v>4686</v>
      </c>
      <c r="D25" s="837">
        <v>2933</v>
      </c>
      <c r="E25" s="837">
        <v>2455</v>
      </c>
      <c r="F25" s="837">
        <v>2060</v>
      </c>
      <c r="G25" s="837">
        <v>7239</v>
      </c>
    </row>
    <row r="26" spans="2:7" ht="20.100000000000001" customHeight="1">
      <c r="B26" s="781" t="s">
        <v>720</v>
      </c>
      <c r="C26" s="471">
        <v>-15116</v>
      </c>
      <c r="D26" s="472">
        <v>-13656</v>
      </c>
      <c r="E26" s="472">
        <v>-13079</v>
      </c>
      <c r="F26" s="472">
        <v>-17177</v>
      </c>
      <c r="G26" s="472">
        <v>-14946</v>
      </c>
    </row>
    <row r="27" spans="2:7" ht="20.100000000000001" customHeight="1">
      <c r="B27" s="11" t="s">
        <v>125</v>
      </c>
      <c r="C27" s="400"/>
      <c r="D27" s="408"/>
      <c r="E27" s="408"/>
      <c r="F27" s="408"/>
      <c r="G27" s="434"/>
    </row>
    <row r="28" spans="2:7" ht="20.100000000000001" customHeight="1">
      <c r="B28" s="20" t="s">
        <v>159</v>
      </c>
      <c r="C28" s="180"/>
      <c r="D28" s="181"/>
      <c r="E28" s="181"/>
      <c r="F28" s="181"/>
      <c r="G28" s="434"/>
    </row>
    <row r="29" spans="2:7" ht="20.100000000000001" customHeight="1">
      <c r="B29" s="20" t="s">
        <v>148</v>
      </c>
      <c r="C29" s="180">
        <v>370</v>
      </c>
      <c r="D29" s="181">
        <v>381</v>
      </c>
      <c r="E29" s="181">
        <v>374</v>
      </c>
      <c r="F29" s="181">
        <v>452</v>
      </c>
      <c r="G29" s="434">
        <v>498</v>
      </c>
    </row>
    <row r="30" spans="2:7" ht="20.100000000000001" customHeight="1">
      <c r="B30" s="20" t="s">
        <v>149</v>
      </c>
      <c r="C30" s="180">
        <v>-7711</v>
      </c>
      <c r="D30" s="181">
        <v>-1823</v>
      </c>
      <c r="E30" s="181">
        <v>-611</v>
      </c>
      <c r="F30" s="181">
        <v>-2810</v>
      </c>
      <c r="G30" s="434">
        <v>-4328</v>
      </c>
    </row>
    <row r="31" spans="2:7" ht="20.100000000000001" customHeight="1">
      <c r="B31" s="20" t="s">
        <v>721</v>
      </c>
      <c r="C31" s="180"/>
      <c r="D31" s="181"/>
      <c r="E31" s="181"/>
      <c r="F31" s="181"/>
      <c r="G31" s="434"/>
    </row>
    <row r="32" spans="2:7" ht="20.100000000000001" customHeight="1">
      <c r="B32" s="20" t="s">
        <v>722</v>
      </c>
      <c r="C32" s="180">
        <v>-9986</v>
      </c>
      <c r="D32" s="181">
        <v>-8228</v>
      </c>
      <c r="E32" s="181">
        <v>-6688</v>
      </c>
      <c r="F32" s="181">
        <v>-6641</v>
      </c>
      <c r="G32" s="434">
        <v>-4913</v>
      </c>
    </row>
    <row r="33" spans="2:9" ht="20.100000000000001" customHeight="1">
      <c r="B33" s="20" t="s">
        <v>723</v>
      </c>
      <c r="C33" s="180">
        <v>-536</v>
      </c>
      <c r="D33" s="181">
        <v>-124</v>
      </c>
      <c r="E33" s="181">
        <v>-184</v>
      </c>
      <c r="F33" s="181">
        <v>-115</v>
      </c>
      <c r="G33" s="434">
        <v>-97</v>
      </c>
    </row>
    <row r="34" spans="2:9" s="1220" customFormat="1" ht="20.100000000000001" customHeight="1">
      <c r="B34" s="20" t="s">
        <v>144</v>
      </c>
      <c r="C34" s="180" t="s">
        <v>1025</v>
      </c>
      <c r="D34" s="181">
        <v>3248</v>
      </c>
      <c r="E34" s="181">
        <v>331</v>
      </c>
      <c r="F34" s="181" t="s">
        <v>8</v>
      </c>
      <c r="G34" s="434" t="s">
        <v>8</v>
      </c>
    </row>
    <row r="35" spans="2:9" ht="20.100000000000001" customHeight="1">
      <c r="B35" s="20" t="s">
        <v>145</v>
      </c>
      <c r="C35" s="180">
        <v>-339</v>
      </c>
      <c r="D35" s="181">
        <v>-313</v>
      </c>
      <c r="E35" s="181">
        <v>-315</v>
      </c>
      <c r="F35" s="181">
        <v>-371</v>
      </c>
      <c r="G35" s="434">
        <v>-325</v>
      </c>
    </row>
    <row r="36" spans="2:9" ht="20.100000000000001" customHeight="1">
      <c r="B36" s="20" t="s">
        <v>724</v>
      </c>
      <c r="C36" s="180">
        <v>-49</v>
      </c>
      <c r="D36" s="181">
        <v>652</v>
      </c>
      <c r="E36" s="181">
        <v>-204</v>
      </c>
      <c r="F36" s="181">
        <v>10</v>
      </c>
      <c r="G36" s="434">
        <v>-622</v>
      </c>
    </row>
    <row r="37" spans="2:9" ht="20.100000000000001" customHeight="1">
      <c r="B37" s="20" t="s">
        <v>107</v>
      </c>
      <c r="C37" s="180">
        <v>1108</v>
      </c>
      <c r="D37" s="181">
        <v>-359</v>
      </c>
      <c r="E37" s="181">
        <v>15800</v>
      </c>
      <c r="F37" s="181">
        <v>8131</v>
      </c>
      <c r="G37" s="434">
        <v>649</v>
      </c>
    </row>
    <row r="38" spans="2:9" ht="20.100000000000001" customHeight="1">
      <c r="B38" s="89" t="s">
        <v>725</v>
      </c>
      <c r="C38" s="120">
        <v>-6073</v>
      </c>
      <c r="D38" s="113">
        <v>-10856</v>
      </c>
      <c r="E38" s="113">
        <v>-6501</v>
      </c>
      <c r="F38" s="113">
        <v>-5829</v>
      </c>
      <c r="G38" s="148">
        <v>-3990</v>
      </c>
    </row>
    <row r="39" spans="2:9" ht="20.100000000000001" customHeight="1">
      <c r="B39" s="83" t="s">
        <v>726</v>
      </c>
      <c r="C39" s="87">
        <v>3944</v>
      </c>
      <c r="D39" s="81">
        <v>-8075</v>
      </c>
      <c r="E39" s="81">
        <v>-604</v>
      </c>
      <c r="F39" s="81">
        <v>-536</v>
      </c>
      <c r="G39" s="143">
        <v>-797</v>
      </c>
    </row>
    <row r="40" spans="2:9" ht="20.100000000000001" customHeight="1">
      <c r="B40" s="781" t="s">
        <v>727</v>
      </c>
      <c r="C40" s="471">
        <v>-19272</v>
      </c>
      <c r="D40" s="472">
        <v>-25497</v>
      </c>
      <c r="E40" s="472">
        <v>1398</v>
      </c>
      <c r="F40" s="472">
        <v>-7709</v>
      </c>
      <c r="G40" s="472">
        <v>-13925</v>
      </c>
    </row>
    <row r="41" spans="2:9" ht="20.100000000000001" customHeight="1">
      <c r="B41" s="488" t="s">
        <v>728</v>
      </c>
      <c r="C41" s="834">
        <v>12979</v>
      </c>
      <c r="D41" s="837">
        <v>-8743</v>
      </c>
      <c r="E41" s="837">
        <v>3122</v>
      </c>
      <c r="F41" s="837">
        <v>-201</v>
      </c>
      <c r="G41" s="837">
        <v>-4168</v>
      </c>
      <c r="I41" s="1215"/>
    </row>
    <row r="42" spans="2:9" ht="20.100000000000001" customHeight="1">
      <c r="B42" s="149" t="s">
        <v>108</v>
      </c>
      <c r="C42" s="120">
        <v>-1295</v>
      </c>
      <c r="D42" s="150">
        <v>-1183</v>
      </c>
      <c r="E42" s="150">
        <v>794</v>
      </c>
      <c r="F42" s="150">
        <v>-354</v>
      </c>
      <c r="G42" s="148">
        <v>-1110</v>
      </c>
    </row>
    <row r="43" spans="2:9" ht="20.100000000000001" customHeight="1">
      <c r="B43" s="151" t="s">
        <v>109</v>
      </c>
      <c r="C43" s="87">
        <v>21342</v>
      </c>
      <c r="D43" s="152">
        <v>31268</v>
      </c>
      <c r="E43" s="152">
        <v>27352</v>
      </c>
      <c r="F43" s="152">
        <v>27907</v>
      </c>
      <c r="G43" s="143">
        <v>33185</v>
      </c>
    </row>
    <row r="44" spans="2:9" ht="20.100000000000001" customHeight="1">
      <c r="B44" s="781" t="s">
        <v>729</v>
      </c>
      <c r="C44" s="471">
        <v>33026</v>
      </c>
      <c r="D44" s="472">
        <v>21342</v>
      </c>
      <c r="E44" s="472">
        <v>31268</v>
      </c>
      <c r="F44" s="472">
        <v>27352</v>
      </c>
      <c r="G44" s="472">
        <v>27907</v>
      </c>
    </row>
    <row r="47" spans="2:9" ht="14.1" customHeight="1">
      <c r="B47" s="1141"/>
      <c r="C47" s="1141"/>
      <c r="D47" s="1141"/>
      <c r="E47" s="1141"/>
      <c r="F47" s="1141"/>
      <c r="G47" s="1141"/>
    </row>
    <row r="48" spans="2:9" ht="46.5" customHeight="1"/>
  </sheetData>
  <mergeCells count="1">
    <mergeCell ref="B1:C1"/>
  </mergeCells>
  <hyperlinks>
    <hyperlink ref="A2" location="Summary!A1" display=" " xr:uid="{549D0387-2CD6-4443-B186-7C49C357302B}"/>
  </hyperlinks>
  <pageMargins left="0.74803149606299213" right="0.74803149606299213" top="0.98425196850393704" bottom="0.98425196850393704" header="0.51181102362204722" footer="0.51181102362204722"/>
  <pageSetup paperSize="9" scale="52" orientation="portrait" r:id="rId1"/>
  <headerFooter>
    <oddFooter>&amp;L&amp;1#&amp;"Calibri"&amp;10&amp;K000000TOTAL Classification: Restricted Distribution TOTAL - All rights reserved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5A9F2-2B33-4B7C-AB4D-D4DD7EDEFAFF}">
  <sheetPr>
    <tabColor rgb="FF285AFF"/>
    <pageSetUpPr fitToPage="1"/>
  </sheetPr>
  <dimension ref="A1:N32"/>
  <sheetViews>
    <sheetView showGridLines="0" zoomScaleNormal="100" zoomScaleSheetLayoutView="100" zoomScalePageLayoutView="150" workbookViewId="0"/>
  </sheetViews>
  <sheetFormatPr baseColWidth="10" defaultColWidth="11" defaultRowHeight="20.100000000000001" customHeight="1"/>
  <cols>
    <col min="1" max="1" width="5.5" style="1130" customWidth="1"/>
    <col min="2" max="2" width="46.125" style="1130" customWidth="1"/>
    <col min="3" max="7" width="11.75" style="1130" customWidth="1"/>
    <col min="8" max="8" width="5.5" style="1130" customWidth="1"/>
    <col min="9" max="12" width="10.5" style="1130" customWidth="1"/>
    <col min="13" max="13" width="10.375" style="1130" customWidth="1"/>
    <col min="14" max="14" width="10.5" style="1130" hidden="1" customWidth="1"/>
    <col min="15" max="16384" width="11" style="1130"/>
  </cols>
  <sheetData>
    <row r="1" spans="1:9" ht="20.100000000000001" customHeight="1">
      <c r="B1" s="1663" t="s">
        <v>1305</v>
      </c>
      <c r="C1" s="1663"/>
    </row>
    <row r="2" spans="1:9" ht="20.100000000000001" customHeight="1">
      <c r="A2" s="1131" t="s">
        <v>11</v>
      </c>
      <c r="B2" s="1060" t="str">
        <f>UPPER("Cash flow from operating activities")</f>
        <v>CASH FLOW FROM OPERATING ACTIVITIES</v>
      </c>
      <c r="C2" s="1060"/>
      <c r="D2" s="19"/>
      <c r="E2" s="19"/>
      <c r="F2" s="19"/>
      <c r="G2" s="19"/>
    </row>
    <row r="3" spans="1:9" ht="20.100000000000001" customHeight="1">
      <c r="B3" s="1079"/>
      <c r="C3" s="1079"/>
      <c r="D3" s="1079"/>
      <c r="E3" s="1079"/>
      <c r="F3" s="1079"/>
      <c r="G3" s="1079"/>
    </row>
    <row r="4" spans="1:9" ht="20.100000000000001" customHeight="1">
      <c r="B4" s="787" t="s">
        <v>7</v>
      </c>
      <c r="C4" s="754">
        <v>2022</v>
      </c>
      <c r="D4" s="788">
        <v>2021</v>
      </c>
      <c r="E4" s="788">
        <v>2020</v>
      </c>
      <c r="F4" s="788">
        <v>2019</v>
      </c>
      <c r="G4" s="788">
        <v>2018</v>
      </c>
    </row>
    <row r="5" spans="1:9" ht="20.100000000000001" customHeight="1">
      <c r="B5" s="11" t="s">
        <v>110</v>
      </c>
      <c r="C5" s="406"/>
      <c r="D5" s="407"/>
      <c r="E5" s="407"/>
      <c r="F5" s="407"/>
      <c r="G5" s="435"/>
    </row>
    <row r="6" spans="1:9" ht="20.100000000000001" customHeight="1">
      <c r="B6" s="899" t="s">
        <v>189</v>
      </c>
      <c r="C6" s="436">
        <v>9670</v>
      </c>
      <c r="D6" s="437">
        <v>827</v>
      </c>
      <c r="E6" s="437">
        <v>2129</v>
      </c>
      <c r="F6" s="437">
        <v>3461</v>
      </c>
      <c r="G6" s="437">
        <v>596</v>
      </c>
      <c r="I6" s="1220"/>
    </row>
    <row r="7" spans="1:9" ht="20.100000000000001" customHeight="1">
      <c r="B7" s="899" t="s">
        <v>180</v>
      </c>
      <c r="C7" s="436">
        <v>27654</v>
      </c>
      <c r="D7" s="437">
        <v>22009</v>
      </c>
      <c r="E7" s="437">
        <v>9922</v>
      </c>
      <c r="F7" s="437">
        <v>16917</v>
      </c>
      <c r="G7" s="437">
        <v>18537</v>
      </c>
      <c r="I7" s="1220"/>
    </row>
    <row r="8" spans="1:9" ht="20.100000000000001" customHeight="1">
      <c r="B8" s="8" t="s">
        <v>190</v>
      </c>
      <c r="C8" s="438">
        <v>37324</v>
      </c>
      <c r="D8" s="439">
        <v>22836</v>
      </c>
      <c r="E8" s="439">
        <v>12051</v>
      </c>
      <c r="F8" s="439">
        <v>20378</v>
      </c>
      <c r="G8" s="440">
        <v>19133</v>
      </c>
      <c r="I8" s="1220"/>
    </row>
    <row r="9" spans="1:9" ht="20.100000000000001" customHeight="1">
      <c r="B9" s="20" t="s">
        <v>116</v>
      </c>
      <c r="C9" s="436">
        <v>8663</v>
      </c>
      <c r="D9" s="437">
        <v>6473</v>
      </c>
      <c r="E9" s="437">
        <v>2438</v>
      </c>
      <c r="F9" s="437">
        <v>3837</v>
      </c>
      <c r="G9" s="441">
        <v>4308</v>
      </c>
    </row>
    <row r="10" spans="1:9" ht="20.100000000000001" customHeight="1">
      <c r="B10" s="20" t="s">
        <v>117</v>
      </c>
      <c r="C10" s="436">
        <v>3124</v>
      </c>
      <c r="D10" s="437">
        <v>2333</v>
      </c>
      <c r="E10" s="437">
        <v>2101</v>
      </c>
      <c r="F10" s="437">
        <v>2604</v>
      </c>
      <c r="G10" s="441">
        <v>2759</v>
      </c>
    </row>
    <row r="11" spans="1:9" ht="20.100000000000001" customHeight="1">
      <c r="B11" s="83" t="s">
        <v>24</v>
      </c>
      <c r="C11" s="87">
        <v>-1744</v>
      </c>
      <c r="D11" s="81">
        <v>-1232</v>
      </c>
      <c r="E11" s="81">
        <v>-1787</v>
      </c>
      <c r="F11" s="81">
        <v>-2134</v>
      </c>
      <c r="G11" s="82">
        <v>-1497</v>
      </c>
      <c r="I11" s="1284"/>
    </row>
    <row r="12" spans="1:9" ht="20.100000000000001" customHeight="1">
      <c r="B12" s="781" t="s">
        <v>688</v>
      </c>
      <c r="C12" s="489">
        <v>47367</v>
      </c>
      <c r="D12" s="490">
        <v>30410</v>
      </c>
      <c r="E12" s="490">
        <v>14803</v>
      </c>
      <c r="F12" s="490">
        <v>24685</v>
      </c>
      <c r="G12" s="490">
        <v>24703</v>
      </c>
      <c r="I12" s="1284"/>
    </row>
    <row r="13" spans="1:9" ht="20.100000000000001" customHeight="1">
      <c r="I13" s="1284"/>
    </row>
    <row r="14" spans="1:9" ht="20.100000000000001" customHeight="1">
      <c r="B14" s="1662"/>
      <c r="C14" s="1662"/>
      <c r="D14" s="1662"/>
      <c r="E14" s="1662"/>
      <c r="F14" s="1662"/>
      <c r="G14" s="1662"/>
      <c r="H14" s="1215"/>
      <c r="I14" s="1284"/>
    </row>
    <row r="15" spans="1:9" ht="20.100000000000001" customHeight="1">
      <c r="I15" s="1284"/>
    </row>
    <row r="16" spans="1:9" ht="20.100000000000001" customHeight="1">
      <c r="B16" s="1141"/>
      <c r="C16" s="1141"/>
      <c r="D16" s="1141"/>
      <c r="E16" s="1141"/>
      <c r="F16" s="1141"/>
      <c r="G16" s="1141"/>
      <c r="I16" s="1284"/>
    </row>
    <row r="17" spans="2:9" ht="20.100000000000001" customHeight="1">
      <c r="B17" s="1141"/>
      <c r="C17" s="1141"/>
      <c r="D17" s="1141"/>
      <c r="E17" s="1141"/>
      <c r="F17" s="1141"/>
      <c r="G17" s="1141"/>
      <c r="I17" s="1284"/>
    </row>
    <row r="21" spans="2:9" ht="20.100000000000001" customHeight="1">
      <c r="E21" s="1215"/>
      <c r="F21" s="1215"/>
    </row>
    <row r="22" spans="2:9" ht="20.100000000000001" customHeight="1">
      <c r="E22" s="1215"/>
      <c r="F22" s="1215"/>
    </row>
    <row r="23" spans="2:9" ht="20.100000000000001" customHeight="1">
      <c r="E23" s="1215"/>
      <c r="F23" s="1215"/>
    </row>
    <row r="24" spans="2:9" ht="20.100000000000001" customHeight="1">
      <c r="E24" s="1215"/>
      <c r="F24" s="1215"/>
    </row>
    <row r="25" spans="2:9" ht="20.100000000000001" customHeight="1">
      <c r="E25" s="1215"/>
      <c r="F25" s="1215"/>
    </row>
    <row r="28" spans="2:9" ht="20.100000000000001" customHeight="1">
      <c r="E28" s="1215"/>
      <c r="F28" s="1215"/>
    </row>
    <row r="29" spans="2:9" ht="20.100000000000001" customHeight="1">
      <c r="E29" s="1215"/>
      <c r="F29" s="1215"/>
    </row>
    <row r="30" spans="2:9" ht="20.100000000000001" customHeight="1">
      <c r="E30" s="1215"/>
      <c r="F30" s="1215"/>
    </row>
    <row r="31" spans="2:9" ht="20.100000000000001" customHeight="1">
      <c r="E31" s="1215"/>
      <c r="F31" s="1215"/>
    </row>
    <row r="32" spans="2:9" ht="20.100000000000001" customHeight="1">
      <c r="E32" s="1215"/>
      <c r="F32" s="1215"/>
    </row>
  </sheetData>
  <mergeCells count="2">
    <mergeCell ref="B14:G14"/>
    <mergeCell ref="B1:C1"/>
  </mergeCells>
  <hyperlinks>
    <hyperlink ref="A2" location="Summary!A1" display=" " xr:uid="{5AFE940D-49E2-4F7F-972A-3448F9B35767}"/>
  </hyperlinks>
  <pageMargins left="0.75" right="0.75" top="1" bottom="1" header="0.5" footer="0.5"/>
  <pageSetup paperSize="9" scale="59" orientation="portrait" r:id="rId1"/>
  <headerFooter>
    <oddFooter>&amp;L&amp;1#&amp;"Calibri"&amp;10&amp;K000000TOTAL Classification: Restricted Distribution TOTAL - All rights reserved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EECA9-D971-483C-AC3B-D9095133B294}">
  <sheetPr>
    <tabColor rgb="FF285AFF"/>
    <pageSetUpPr fitToPage="1"/>
  </sheetPr>
  <dimension ref="A1:M25"/>
  <sheetViews>
    <sheetView showGridLines="0" zoomScaleNormal="100" zoomScaleSheetLayoutView="100" zoomScalePageLayoutView="186" workbookViewId="0"/>
  </sheetViews>
  <sheetFormatPr baseColWidth="10" defaultColWidth="11" defaultRowHeight="20.100000000000001" customHeight="1"/>
  <cols>
    <col min="1" max="1" width="5.5" style="1130" customWidth="1"/>
    <col min="2" max="2" width="46.125" style="1130" customWidth="1"/>
    <col min="3" max="3" width="26.75" style="1130" customWidth="1"/>
    <col min="4" max="7" width="12" style="1130" customWidth="1"/>
    <col min="8" max="8" width="5.5" style="1130" customWidth="1"/>
    <col min="9" max="11" width="10.5" style="1130" customWidth="1"/>
    <col min="12" max="12" width="10.375" style="1130" customWidth="1"/>
    <col min="13" max="13" width="10.5" style="1130" hidden="1" customWidth="1"/>
    <col min="14" max="16384" width="11" style="1130"/>
  </cols>
  <sheetData>
    <row r="1" spans="1:9" ht="20.100000000000001" customHeight="1">
      <c r="B1" s="1663" t="s">
        <v>1305</v>
      </c>
      <c r="C1" s="1663"/>
    </row>
    <row r="2" spans="1:9" ht="20.100000000000001" customHeight="1">
      <c r="A2" s="1131" t="s">
        <v>11</v>
      </c>
      <c r="B2" s="19" t="s">
        <v>150</v>
      </c>
      <c r="C2" s="19"/>
      <c r="D2" s="19"/>
      <c r="E2" s="19"/>
      <c r="F2" s="19"/>
      <c r="G2" s="19"/>
    </row>
    <row r="3" spans="1:9" ht="20.100000000000001" customHeight="1">
      <c r="B3" s="1079"/>
      <c r="C3" s="1079"/>
      <c r="D3" s="1079"/>
      <c r="E3" s="1079"/>
      <c r="F3" s="1079"/>
      <c r="G3" s="1079"/>
    </row>
    <row r="4" spans="1:9" ht="20.100000000000001" customHeight="1">
      <c r="B4" s="787" t="s">
        <v>7</v>
      </c>
      <c r="C4" s="754">
        <v>2022</v>
      </c>
      <c r="D4" s="788">
        <v>2021</v>
      </c>
      <c r="E4" s="788">
        <v>2020</v>
      </c>
      <c r="F4" s="788">
        <v>2019</v>
      </c>
      <c r="G4" s="788">
        <v>2018</v>
      </c>
    </row>
    <row r="5" spans="1:9" ht="20.100000000000001" customHeight="1">
      <c r="B5" s="11" t="s">
        <v>110</v>
      </c>
      <c r="C5" s="400"/>
      <c r="D5" s="236"/>
      <c r="E5" s="236"/>
      <c r="F5" s="236"/>
      <c r="G5" s="236"/>
    </row>
    <row r="6" spans="1:9" ht="20.100000000000001" customHeight="1">
      <c r="B6" s="899" t="s">
        <v>189</v>
      </c>
      <c r="C6" s="180">
        <v>6475</v>
      </c>
      <c r="D6" s="222">
        <v>6341</v>
      </c>
      <c r="E6" s="222">
        <v>6230</v>
      </c>
      <c r="F6" s="181">
        <v>7053</v>
      </c>
      <c r="G6" s="181">
        <v>5032</v>
      </c>
      <c r="I6" s="1220"/>
    </row>
    <row r="7" spans="1:9" ht="20.100000000000001" customHeight="1">
      <c r="B7" s="899" t="s">
        <v>180</v>
      </c>
      <c r="C7" s="180">
        <v>10646</v>
      </c>
      <c r="D7" s="222">
        <v>7276</v>
      </c>
      <c r="E7" s="222">
        <v>6782</v>
      </c>
      <c r="F7" s="181">
        <v>8992</v>
      </c>
      <c r="G7" s="181">
        <v>13789</v>
      </c>
    </row>
    <row r="8" spans="1:9" ht="20.100000000000001" customHeight="1">
      <c r="B8" s="8" t="s">
        <v>190</v>
      </c>
      <c r="C8" s="400">
        <v>17121</v>
      </c>
      <c r="D8" s="409">
        <v>13617</v>
      </c>
      <c r="E8" s="409">
        <v>13012</v>
      </c>
      <c r="F8" s="409">
        <v>16045</v>
      </c>
      <c r="G8" s="409">
        <v>18821</v>
      </c>
    </row>
    <row r="9" spans="1:9" ht="20.100000000000001" customHeight="1">
      <c r="B9" s="20" t="s">
        <v>116</v>
      </c>
      <c r="C9" s="180">
        <v>1391</v>
      </c>
      <c r="D9" s="222">
        <v>1638</v>
      </c>
      <c r="E9" s="222">
        <v>1325</v>
      </c>
      <c r="F9" s="222">
        <v>1698</v>
      </c>
      <c r="G9" s="222">
        <v>1781</v>
      </c>
    </row>
    <row r="10" spans="1:9" ht="20.100000000000001" customHeight="1">
      <c r="B10" s="20" t="s">
        <v>117</v>
      </c>
      <c r="C10" s="180">
        <v>1186</v>
      </c>
      <c r="D10" s="222">
        <v>1242</v>
      </c>
      <c r="E10" s="222">
        <v>1052</v>
      </c>
      <c r="F10" s="222">
        <v>1374</v>
      </c>
      <c r="G10" s="222">
        <v>1458</v>
      </c>
    </row>
    <row r="11" spans="1:9" ht="20.100000000000001" customHeight="1">
      <c r="B11" s="83" t="s">
        <v>24</v>
      </c>
      <c r="C11" s="87">
        <v>104</v>
      </c>
      <c r="D11" s="82">
        <v>92</v>
      </c>
      <c r="E11" s="82">
        <v>145</v>
      </c>
      <c r="F11" s="82">
        <v>120</v>
      </c>
      <c r="G11" s="82">
        <v>125</v>
      </c>
    </row>
    <row r="12" spans="1:9" ht="20.100000000000001" customHeight="1">
      <c r="B12" s="491" t="s">
        <v>688</v>
      </c>
      <c r="C12" s="492">
        <v>19802</v>
      </c>
      <c r="D12" s="493">
        <v>16589</v>
      </c>
      <c r="E12" s="493">
        <v>15534</v>
      </c>
      <c r="F12" s="493">
        <v>19237</v>
      </c>
      <c r="G12" s="493">
        <v>22185</v>
      </c>
      <c r="H12" s="1298"/>
    </row>
    <row r="13" spans="1:9" ht="20.100000000000001" customHeight="1">
      <c r="B13" s="11" t="s">
        <v>111</v>
      </c>
      <c r="C13" s="400"/>
      <c r="D13" s="222"/>
      <c r="E13" s="222"/>
      <c r="F13" s="222"/>
      <c r="G13" s="222"/>
    </row>
    <row r="14" spans="1:9" ht="20.100000000000001" customHeight="1">
      <c r="B14" s="20" t="s">
        <v>29</v>
      </c>
      <c r="C14" s="180">
        <v>1632</v>
      </c>
      <c r="D14" s="222">
        <v>2157</v>
      </c>
      <c r="E14" s="222">
        <v>2044</v>
      </c>
      <c r="F14" s="222">
        <v>1979</v>
      </c>
      <c r="G14" s="222">
        <v>4502</v>
      </c>
    </row>
    <row r="15" spans="1:9" ht="20.100000000000001" customHeight="1">
      <c r="B15" s="20" t="s">
        <v>30</v>
      </c>
      <c r="C15" s="180">
        <v>2743</v>
      </c>
      <c r="D15" s="222">
        <v>3027</v>
      </c>
      <c r="E15" s="222">
        <v>3165</v>
      </c>
      <c r="F15" s="222">
        <v>3201</v>
      </c>
      <c r="G15" s="222">
        <v>2609</v>
      </c>
    </row>
    <row r="16" spans="1:9" ht="20.100000000000001" customHeight="1">
      <c r="B16" s="20" t="s">
        <v>31</v>
      </c>
      <c r="C16" s="180">
        <v>5304</v>
      </c>
      <c r="D16" s="222">
        <v>1680</v>
      </c>
      <c r="E16" s="222">
        <v>899</v>
      </c>
      <c r="F16" s="222">
        <v>1748</v>
      </c>
      <c r="G16" s="222">
        <v>2014</v>
      </c>
    </row>
    <row r="17" spans="2:12" ht="20.100000000000001" customHeight="1">
      <c r="B17" s="20" t="s">
        <v>32</v>
      </c>
      <c r="C17" s="180">
        <v>3253</v>
      </c>
      <c r="D17" s="222">
        <v>3696</v>
      </c>
      <c r="E17" s="222">
        <v>3816</v>
      </c>
      <c r="F17" s="222">
        <v>7663</v>
      </c>
      <c r="G17" s="222">
        <v>4838</v>
      </c>
    </row>
    <row r="18" spans="2:12" ht="20.100000000000001" customHeight="1">
      <c r="B18" s="83" t="s">
        <v>33</v>
      </c>
      <c r="C18" s="87">
        <v>6870</v>
      </c>
      <c r="D18" s="82">
        <v>6029</v>
      </c>
      <c r="E18" s="82">
        <v>5610</v>
      </c>
      <c r="F18" s="82">
        <v>4646</v>
      </c>
      <c r="G18" s="82">
        <v>8222</v>
      </c>
    </row>
    <row r="19" spans="2:12" ht="20.100000000000001" customHeight="1">
      <c r="B19" s="491" t="s">
        <v>688</v>
      </c>
      <c r="C19" s="492">
        <v>19802</v>
      </c>
      <c r="D19" s="493">
        <v>16589</v>
      </c>
      <c r="E19" s="493">
        <v>15534</v>
      </c>
      <c r="F19" s="493">
        <v>19237</v>
      </c>
      <c r="G19" s="493">
        <v>22185</v>
      </c>
    </row>
    <row r="21" spans="2:12" ht="20.100000000000001" customHeight="1">
      <c r="B21" s="1141" t="s">
        <v>160</v>
      </c>
      <c r="C21" s="1141"/>
      <c r="D21" s="1141"/>
      <c r="E21" s="1141"/>
      <c r="F21" s="1141"/>
      <c r="G21" s="1141"/>
      <c r="J21" s="1299"/>
    </row>
    <row r="23" spans="2:12" ht="20.100000000000001" customHeight="1">
      <c r="B23" s="1079"/>
      <c r="C23" s="1079"/>
      <c r="D23" s="1079"/>
      <c r="E23" s="1079"/>
      <c r="F23" s="1079"/>
      <c r="G23" s="1079"/>
    </row>
    <row r="25" spans="2:12" ht="20.100000000000001" customHeight="1">
      <c r="H25" s="1079"/>
      <c r="I25" s="1079"/>
      <c r="J25" s="1079"/>
      <c r="K25" s="1079"/>
      <c r="L25" s="1079"/>
    </row>
  </sheetData>
  <mergeCells count="1">
    <mergeCell ref="B1:C1"/>
  </mergeCells>
  <hyperlinks>
    <hyperlink ref="A2" location="Summary!A1" display=" " xr:uid="{C29A0754-1720-4A88-8514-EE87FA4079B5}"/>
  </hyperlinks>
  <pageMargins left="0.75000000000000011" right="0.75000000000000011" top="1" bottom="1" header="0.5" footer="0.5"/>
  <pageSetup paperSize="9" scale="52" orientation="portrait" r:id="rId1"/>
  <headerFooter>
    <oddFooter>&amp;L&amp;1#&amp;"Calibri"&amp;10&amp;K000000TOTAL Classification: Restricted Distribution TOTAL - All rights reserved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52A93-7A0F-4C38-979D-0AFF4F959179}">
  <sheetPr>
    <tabColor rgb="FF285AFF"/>
    <pageSetUpPr fitToPage="1"/>
  </sheetPr>
  <dimension ref="A1:N18"/>
  <sheetViews>
    <sheetView showGridLines="0" zoomScaleNormal="100" zoomScaleSheetLayoutView="100" zoomScalePageLayoutView="227" workbookViewId="0"/>
  </sheetViews>
  <sheetFormatPr baseColWidth="10" defaultColWidth="10.875" defaultRowHeight="20.100000000000001" customHeight="1"/>
  <cols>
    <col min="1" max="1" width="5.5" style="1130" customWidth="1"/>
    <col min="2" max="2" width="46.125" style="1130" customWidth="1"/>
    <col min="3" max="3" width="13.5" style="1130" customWidth="1"/>
    <col min="4" max="7" width="12" style="1130" customWidth="1"/>
    <col min="8" max="8" width="5.5" style="1130" customWidth="1"/>
    <col min="9" max="12" width="10.5" style="1130" customWidth="1"/>
    <col min="13" max="13" width="10.375" style="1130" customWidth="1"/>
    <col min="14" max="14" width="10.5" style="1130" hidden="1" customWidth="1"/>
    <col min="15" max="16384" width="10.875" style="1130"/>
  </cols>
  <sheetData>
    <row r="1" spans="1:7" ht="20.100000000000001" customHeight="1">
      <c r="B1" s="1663" t="s">
        <v>1305</v>
      </c>
      <c r="C1" s="1663"/>
    </row>
    <row r="2" spans="1:7" ht="20.100000000000001" customHeight="1">
      <c r="A2" s="1131" t="s">
        <v>11</v>
      </c>
      <c r="B2" s="19" t="s">
        <v>194</v>
      </c>
      <c r="C2" s="19"/>
      <c r="D2" s="19"/>
      <c r="E2" s="19"/>
      <c r="F2" s="19"/>
      <c r="G2" s="19"/>
    </row>
    <row r="3" spans="1:7" ht="20.100000000000001" customHeight="1">
      <c r="B3" s="1079"/>
      <c r="C3" s="1079"/>
      <c r="D3" s="1079"/>
      <c r="E3" s="1079"/>
      <c r="F3" s="1079"/>
      <c r="G3" s="1079"/>
    </row>
    <row r="4" spans="1:7" ht="20.100000000000001" customHeight="1">
      <c r="B4" s="787" t="s">
        <v>7</v>
      </c>
      <c r="C4" s="754">
        <v>2022</v>
      </c>
      <c r="D4" s="788">
        <v>2021</v>
      </c>
      <c r="E4" s="788">
        <v>2020</v>
      </c>
      <c r="F4" s="788">
        <v>2019</v>
      </c>
      <c r="G4" s="788">
        <v>2018</v>
      </c>
    </row>
    <row r="5" spans="1:7" ht="20.100000000000001" customHeight="1">
      <c r="B5" s="899" t="s">
        <v>189</v>
      </c>
      <c r="C5" s="442">
        <v>1904</v>
      </c>
      <c r="D5" s="236">
        <v>3341</v>
      </c>
      <c r="E5" s="236">
        <v>2720</v>
      </c>
      <c r="F5" s="236">
        <v>2259</v>
      </c>
      <c r="G5" s="236">
        <v>1745</v>
      </c>
    </row>
    <row r="6" spans="1:7" ht="20.100000000000001" customHeight="1">
      <c r="B6" s="899" t="s">
        <v>730</v>
      </c>
      <c r="C6" s="180">
        <v>7507</v>
      </c>
      <c r="D6" s="181">
        <v>6690</v>
      </c>
      <c r="E6" s="181">
        <v>5519</v>
      </c>
      <c r="F6" s="181">
        <v>8635</v>
      </c>
      <c r="G6" s="181">
        <v>7952</v>
      </c>
    </row>
    <row r="7" spans="1:7" ht="20.100000000000001" customHeight="1">
      <c r="B7" s="8" t="s">
        <v>190</v>
      </c>
      <c r="C7" s="400">
        <v>9411</v>
      </c>
      <c r="D7" s="408">
        <v>10031</v>
      </c>
      <c r="E7" s="408">
        <v>8239</v>
      </c>
      <c r="F7" s="408">
        <v>10894</v>
      </c>
      <c r="G7" s="408">
        <v>9697</v>
      </c>
    </row>
    <row r="8" spans="1:7" ht="20.100000000000001" customHeight="1">
      <c r="B8" s="20" t="s">
        <v>116</v>
      </c>
      <c r="C8" s="180">
        <v>1319</v>
      </c>
      <c r="D8" s="181">
        <v>1502</v>
      </c>
      <c r="E8" s="181">
        <v>1209</v>
      </c>
      <c r="F8" s="181">
        <v>1426</v>
      </c>
      <c r="G8" s="222">
        <v>1604</v>
      </c>
    </row>
    <row r="9" spans="1:7" ht="20.100000000000001" customHeight="1">
      <c r="B9" s="20" t="s">
        <v>117</v>
      </c>
      <c r="C9" s="180">
        <v>1035</v>
      </c>
      <c r="D9" s="181">
        <v>1074</v>
      </c>
      <c r="E9" s="181">
        <v>814</v>
      </c>
      <c r="F9" s="181">
        <v>969</v>
      </c>
      <c r="G9" s="222">
        <v>1010</v>
      </c>
    </row>
    <row r="10" spans="1:7" ht="20.100000000000001" customHeight="1">
      <c r="B10" s="83" t="s">
        <v>24</v>
      </c>
      <c r="C10" s="87">
        <v>87</v>
      </c>
      <c r="D10" s="81">
        <v>68</v>
      </c>
      <c r="E10" s="81">
        <v>77</v>
      </c>
      <c r="F10" s="81">
        <v>108</v>
      </c>
      <c r="G10" s="82">
        <v>115</v>
      </c>
    </row>
    <row r="11" spans="1:7" ht="20.100000000000001" customHeight="1">
      <c r="B11" s="491" t="s">
        <v>688</v>
      </c>
      <c r="C11" s="492">
        <v>11852</v>
      </c>
      <c r="D11" s="493">
        <v>12675</v>
      </c>
      <c r="E11" s="493">
        <v>10339</v>
      </c>
      <c r="F11" s="493">
        <v>13397</v>
      </c>
      <c r="G11" s="493">
        <v>12426</v>
      </c>
    </row>
    <row r="13" spans="1:7" ht="20.100000000000001" customHeight="1">
      <c r="B13" s="1662" t="s">
        <v>731</v>
      </c>
      <c r="C13" s="1662"/>
      <c r="D13" s="1662"/>
      <c r="E13" s="1662"/>
      <c r="F13" s="1662"/>
      <c r="G13" s="1662"/>
    </row>
    <row r="14" spans="1:7" ht="20.100000000000001" customHeight="1">
      <c r="A14" s="1300"/>
      <c r="B14" s="1662"/>
      <c r="C14" s="1662"/>
      <c r="D14" s="1662"/>
      <c r="E14" s="1662"/>
      <c r="F14" s="1662"/>
      <c r="G14" s="1662"/>
    </row>
    <row r="15" spans="1:7" ht="20.100000000000001" customHeight="1">
      <c r="C15" s="1215"/>
    </row>
    <row r="18" spans="11:11" ht="20.100000000000001" customHeight="1">
      <c r="K18" s="1299"/>
    </row>
  </sheetData>
  <mergeCells count="3">
    <mergeCell ref="B13:G13"/>
    <mergeCell ref="B14:G14"/>
    <mergeCell ref="B1:C1"/>
  </mergeCells>
  <hyperlinks>
    <hyperlink ref="A2" location="Summary!A1" display=" " xr:uid="{3E83AFD4-BAD6-4AF2-8A56-4B35D108860B}"/>
  </hyperlinks>
  <pageMargins left="0.75000000000000011" right="0.75000000000000011" top="1" bottom="1" header="0.5" footer="0.5"/>
  <pageSetup paperSize="9" scale="58" orientation="portrait" r:id="rId1"/>
  <headerFooter>
    <oddFooter>&amp;L&amp;1#&amp;"Calibri"&amp;10&amp;K000000TOTAL Classification: Restricted Distribution TOTAL - All rights reserved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981A7-86F9-482D-A0D5-59E530AB5429}">
  <sheetPr>
    <tabColor rgb="FF285AFF"/>
    <pageSetUpPr fitToPage="1"/>
  </sheetPr>
  <dimension ref="A1:N13"/>
  <sheetViews>
    <sheetView showGridLines="0" zoomScale="115" zoomScaleNormal="115" zoomScaleSheetLayoutView="100" zoomScalePageLayoutView="115" workbookViewId="0"/>
  </sheetViews>
  <sheetFormatPr baseColWidth="10" defaultColWidth="11" defaultRowHeight="20.100000000000001" customHeight="1"/>
  <cols>
    <col min="1" max="1" width="5.5" style="1130" customWidth="1"/>
    <col min="2" max="2" width="46.125" style="1130" customWidth="1"/>
    <col min="3" max="3" width="17.75" style="1130" customWidth="1"/>
    <col min="4" max="7" width="12" style="1130" customWidth="1"/>
    <col min="8" max="8" width="10.125" style="1130" customWidth="1"/>
    <col min="9" max="12" width="10.5" style="1130" customWidth="1"/>
    <col min="13" max="13" width="10.375" style="1130" customWidth="1"/>
    <col min="14" max="14" width="10.5" style="1130" hidden="1" customWidth="1"/>
    <col min="15" max="16384" width="11" style="1130"/>
  </cols>
  <sheetData>
    <row r="1" spans="1:7" ht="20.100000000000001" customHeight="1">
      <c r="B1" s="1663" t="s">
        <v>1305</v>
      </c>
      <c r="C1" s="1663"/>
    </row>
    <row r="2" spans="1:7" ht="20.100000000000001" customHeight="1">
      <c r="A2" s="1131" t="s">
        <v>11</v>
      </c>
      <c r="B2" s="1060" t="s">
        <v>213</v>
      </c>
      <c r="C2" s="1060"/>
      <c r="D2" s="19"/>
      <c r="E2" s="19"/>
      <c r="F2" s="19"/>
      <c r="G2" s="19"/>
    </row>
    <row r="3" spans="1:7" ht="20.100000000000001" customHeight="1">
      <c r="B3" s="1079"/>
      <c r="C3" s="1079"/>
      <c r="D3" s="1079"/>
      <c r="E3" s="1079"/>
      <c r="F3" s="1079"/>
      <c r="G3" s="1079"/>
    </row>
    <row r="4" spans="1:7" ht="20.100000000000001" customHeight="1">
      <c r="B4" s="787" t="s">
        <v>7</v>
      </c>
      <c r="C4" s="754">
        <v>2022</v>
      </c>
      <c r="D4" s="788">
        <v>2021</v>
      </c>
      <c r="E4" s="788">
        <v>2020</v>
      </c>
      <c r="F4" s="788">
        <v>2019</v>
      </c>
      <c r="G4" s="788">
        <v>2018</v>
      </c>
    </row>
    <row r="5" spans="1:7" ht="20.100000000000001" customHeight="1">
      <c r="B5" s="899" t="s">
        <v>189</v>
      </c>
      <c r="C5" s="442">
        <v>3427</v>
      </c>
      <c r="D5" s="236">
        <v>1350</v>
      </c>
      <c r="E5" s="236">
        <v>1152</v>
      </c>
      <c r="F5" s="270">
        <v>1108</v>
      </c>
      <c r="G5" s="270">
        <v>2209</v>
      </c>
    </row>
    <row r="6" spans="1:7" ht="20.100000000000001" customHeight="1">
      <c r="B6" s="899" t="s">
        <v>180</v>
      </c>
      <c r="C6" s="180">
        <v>807</v>
      </c>
      <c r="D6" s="270">
        <v>894</v>
      </c>
      <c r="E6" s="270">
        <v>819</v>
      </c>
      <c r="F6" s="181">
        <v>368</v>
      </c>
      <c r="G6" s="270">
        <v>3674</v>
      </c>
    </row>
    <row r="7" spans="1:7" ht="20.100000000000001" customHeight="1">
      <c r="B7" s="8" t="s">
        <v>190</v>
      </c>
      <c r="C7" s="75">
        <v>4234</v>
      </c>
      <c r="D7" s="408">
        <v>2244</v>
      </c>
      <c r="E7" s="408">
        <v>1971</v>
      </c>
      <c r="F7" s="408">
        <v>1476</v>
      </c>
      <c r="G7" s="409">
        <v>5883</v>
      </c>
    </row>
    <row r="8" spans="1:7" ht="20.100000000000001" customHeight="1">
      <c r="B8" s="20" t="s">
        <v>116</v>
      </c>
      <c r="C8" s="180">
        <v>214</v>
      </c>
      <c r="D8" s="181">
        <v>348</v>
      </c>
      <c r="E8" s="181">
        <v>149</v>
      </c>
      <c r="F8" s="181">
        <v>322</v>
      </c>
      <c r="G8" s="222">
        <v>919</v>
      </c>
    </row>
    <row r="9" spans="1:7" ht="20.100000000000001" customHeight="1">
      <c r="B9" s="20" t="s">
        <v>117</v>
      </c>
      <c r="C9" s="180">
        <v>222</v>
      </c>
      <c r="D9" s="181">
        <v>319</v>
      </c>
      <c r="E9" s="181">
        <v>158</v>
      </c>
      <c r="F9" s="181">
        <v>249</v>
      </c>
      <c r="G9" s="222">
        <v>428</v>
      </c>
    </row>
    <row r="10" spans="1:7" ht="20.100000000000001" customHeight="1">
      <c r="B10" s="83" t="s">
        <v>24</v>
      </c>
      <c r="C10" s="87">
        <v>16</v>
      </c>
      <c r="D10" s="81">
        <v>22</v>
      </c>
      <c r="E10" s="81">
        <v>177</v>
      </c>
      <c r="F10" s="81">
        <v>13</v>
      </c>
      <c r="G10" s="82">
        <v>9</v>
      </c>
    </row>
    <row r="11" spans="1:7" ht="20.100000000000001" customHeight="1">
      <c r="B11" s="491" t="s">
        <v>688</v>
      </c>
      <c r="C11" s="492">
        <v>4686</v>
      </c>
      <c r="D11" s="493">
        <v>2933</v>
      </c>
      <c r="E11" s="493">
        <v>2455</v>
      </c>
      <c r="F11" s="493">
        <v>2060</v>
      </c>
      <c r="G11" s="493">
        <v>7239</v>
      </c>
    </row>
    <row r="13" spans="1:7" ht="20.100000000000001" customHeight="1">
      <c r="B13" s="1662"/>
      <c r="C13" s="1662"/>
      <c r="D13" s="1662"/>
      <c r="E13" s="1662"/>
      <c r="F13" s="1662"/>
      <c r="G13" s="1662"/>
    </row>
  </sheetData>
  <mergeCells count="2">
    <mergeCell ref="B13:G13"/>
    <mergeCell ref="B1:C1"/>
  </mergeCells>
  <hyperlinks>
    <hyperlink ref="A2" location="Summary!A1" display=" " xr:uid="{468089B6-E9E3-4CBE-BC56-474A283E3404}"/>
  </hyperlinks>
  <pageMargins left="0.75000000000000011" right="0.75000000000000011" top="1" bottom="1" header="0.5" footer="0.5"/>
  <pageSetup paperSize="9" scale="56" orientation="portrait" r:id="rId1"/>
  <headerFooter>
    <oddFooter>&amp;L&amp;1#&amp;"Calibri"&amp;10&amp;K000000TOTAL Classification: Restricted Distribution TOTAL - All rights reserved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41E75-8DEF-4018-985A-0F84943FE004}">
  <sheetPr>
    <tabColor rgb="FF0D69FF"/>
  </sheetPr>
  <dimension ref="A1:O39"/>
  <sheetViews>
    <sheetView showGridLines="0" zoomScale="130" zoomScaleNormal="130" zoomScaleSheetLayoutView="100" zoomScalePageLayoutView="170" workbookViewId="0">
      <pane ySplit="4" topLeftCell="A23" activePane="bottomLeft" state="frozen"/>
      <selection activeCell="B36" sqref="B36"/>
      <selection pane="bottomLeft"/>
    </sheetView>
  </sheetViews>
  <sheetFormatPr baseColWidth="10" defaultColWidth="11" defaultRowHeight="20.100000000000001" customHeight="1"/>
  <cols>
    <col min="1" max="1" width="5" style="1154" customWidth="1"/>
    <col min="2" max="2" width="49.625" style="1154" customWidth="1"/>
    <col min="3" max="7" width="13.25" style="1154" customWidth="1"/>
    <col min="8" max="8" width="5.5" style="1130" customWidth="1"/>
    <col min="9" max="13" width="11.125" style="1130" customWidth="1"/>
    <col min="14" max="16384" width="11" style="1130"/>
  </cols>
  <sheetData>
    <row r="1" spans="1:13" ht="20.100000000000001" customHeight="1">
      <c r="B1" s="1663" t="s">
        <v>1305</v>
      </c>
      <c r="C1" s="1663"/>
    </row>
    <row r="2" spans="1:13" ht="20.100000000000001" customHeight="1">
      <c r="B2" s="637" t="s">
        <v>171</v>
      </c>
      <c r="C2" s="1301"/>
      <c r="D2" s="637"/>
      <c r="E2" s="637"/>
      <c r="F2" s="637"/>
      <c r="G2" s="637"/>
      <c r="H2" s="19"/>
      <c r="I2" s="19"/>
      <c r="J2" s="19"/>
      <c r="K2" s="19"/>
      <c r="L2" s="19"/>
      <c r="M2" s="19"/>
    </row>
    <row r="4" spans="1:13" ht="20.100000000000001" customHeight="1">
      <c r="B4" s="1302"/>
      <c r="C4" s="1303">
        <v>2022</v>
      </c>
      <c r="D4" s="1303">
        <v>2021</v>
      </c>
      <c r="E4" s="1303">
        <v>2020</v>
      </c>
      <c r="F4" s="1304">
        <v>2019</v>
      </c>
      <c r="G4" s="1304">
        <v>2018</v>
      </c>
    </row>
    <row r="5" spans="1:13" ht="20.100000000000001" customHeight="1">
      <c r="B5" s="1305" t="s">
        <v>219</v>
      </c>
      <c r="C5" s="1306" t="s">
        <v>1026</v>
      </c>
      <c r="D5" s="1307" t="s">
        <v>1027</v>
      </c>
      <c r="E5" s="1307" t="s">
        <v>1028</v>
      </c>
      <c r="F5" s="1307" t="s">
        <v>1029</v>
      </c>
      <c r="G5" s="1307" t="s">
        <v>1030</v>
      </c>
    </row>
    <row r="6" spans="1:13" ht="20.100000000000001" customHeight="1">
      <c r="B6" s="1308" t="s">
        <v>732</v>
      </c>
      <c r="C6" s="1306" t="s">
        <v>1031</v>
      </c>
      <c r="D6" s="1309" t="s">
        <v>1032</v>
      </c>
      <c r="E6" s="1309" t="s">
        <v>1033</v>
      </c>
      <c r="F6" s="1310" t="s">
        <v>1034</v>
      </c>
      <c r="G6" s="1310" t="s">
        <v>1035</v>
      </c>
    </row>
    <row r="7" spans="1:13" ht="20.100000000000001" customHeight="1">
      <c r="B7" s="1305" t="s">
        <v>733</v>
      </c>
      <c r="C7" s="1306" t="s">
        <v>1036</v>
      </c>
      <c r="D7" s="1310" t="s">
        <v>1037</v>
      </c>
      <c r="E7" s="1310" t="s">
        <v>1038</v>
      </c>
      <c r="F7" s="1310" t="s">
        <v>1039</v>
      </c>
      <c r="G7" s="1310" t="s">
        <v>1040</v>
      </c>
    </row>
    <row r="8" spans="1:13" ht="20.100000000000001" customHeight="1">
      <c r="B8" s="1311" t="s">
        <v>53</v>
      </c>
      <c r="C8" s="1312" t="s">
        <v>1041</v>
      </c>
      <c r="D8" s="1313" t="s">
        <v>1042</v>
      </c>
      <c r="E8" s="1313" t="s">
        <v>1043</v>
      </c>
      <c r="F8" s="1313" t="s">
        <v>1044</v>
      </c>
      <c r="G8" s="1313" t="s">
        <v>1045</v>
      </c>
    </row>
    <row r="9" spans="1:13" s="1210" customFormat="1" ht="20.100000000000001" customHeight="1">
      <c r="A9" s="1314"/>
      <c r="B9" s="1315" t="s">
        <v>1046</v>
      </c>
      <c r="C9" s="1316"/>
      <c r="D9" s="1317"/>
      <c r="E9" s="1317"/>
      <c r="F9" s="1317"/>
      <c r="G9" s="1317"/>
    </row>
    <row r="10" spans="1:13" ht="20.100000000000001" customHeight="1">
      <c r="B10" s="1305" t="s">
        <v>172</v>
      </c>
      <c r="C10" s="1318" t="s">
        <v>1047</v>
      </c>
      <c r="D10" s="1319" t="s">
        <v>1048</v>
      </c>
      <c r="E10" s="1319" t="s">
        <v>1049</v>
      </c>
      <c r="F10" s="1319" t="s">
        <v>1050</v>
      </c>
      <c r="G10" s="1320" t="s">
        <v>1051</v>
      </c>
    </row>
    <row r="11" spans="1:13" ht="20.100000000000001" customHeight="1">
      <c r="B11" s="1305" t="s">
        <v>173</v>
      </c>
      <c r="C11" s="1318" t="s">
        <v>1052</v>
      </c>
      <c r="D11" s="1319" t="s">
        <v>1053</v>
      </c>
      <c r="E11" s="1319" t="s">
        <v>1054</v>
      </c>
      <c r="F11" s="1319" t="s">
        <v>1055</v>
      </c>
      <c r="G11" s="1320" t="s">
        <v>1056</v>
      </c>
    </row>
    <row r="12" spans="1:13" ht="20.100000000000001" customHeight="1">
      <c r="B12" s="1311" t="s">
        <v>185</v>
      </c>
      <c r="C12" s="1321" t="s">
        <v>1057</v>
      </c>
      <c r="D12" s="1322" t="s">
        <v>1058</v>
      </c>
      <c r="E12" s="1322" t="s">
        <v>1059</v>
      </c>
      <c r="F12" s="1322" t="s">
        <v>1060</v>
      </c>
      <c r="G12" s="1323" t="s">
        <v>1061</v>
      </c>
    </row>
    <row r="13" spans="1:13" s="1210" customFormat="1" ht="20.100000000000001" customHeight="1">
      <c r="A13" s="1314"/>
      <c r="B13" s="1315" t="s">
        <v>1062</v>
      </c>
      <c r="C13" s="1316"/>
      <c r="D13" s="1317"/>
      <c r="E13" s="1317"/>
      <c r="F13" s="1317"/>
      <c r="G13" s="1317"/>
    </row>
    <row r="14" spans="1:13" ht="20.100000000000001" customHeight="1">
      <c r="B14" s="1305" t="s">
        <v>172</v>
      </c>
      <c r="C14" s="1318" t="s">
        <v>1063</v>
      </c>
      <c r="D14" s="1319" t="s">
        <v>1064</v>
      </c>
      <c r="E14" s="1319" t="s">
        <v>1065</v>
      </c>
      <c r="F14" s="1319" t="s">
        <v>1066</v>
      </c>
      <c r="G14" s="1320" t="s">
        <v>1067</v>
      </c>
    </row>
    <row r="15" spans="1:13" ht="20.100000000000001" customHeight="1">
      <c r="B15" s="1305" t="s">
        <v>173</v>
      </c>
      <c r="C15" s="1318" t="s">
        <v>1068</v>
      </c>
      <c r="D15" s="1319" t="s">
        <v>1069</v>
      </c>
      <c r="E15" s="1319" t="s">
        <v>1070</v>
      </c>
      <c r="F15" s="1319" t="s">
        <v>1071</v>
      </c>
      <c r="G15" s="1320" t="s">
        <v>1072</v>
      </c>
    </row>
    <row r="16" spans="1:13" ht="20.100000000000001" customHeight="1">
      <c r="B16" s="1311" t="s">
        <v>174</v>
      </c>
      <c r="C16" s="1321" t="s">
        <v>1073</v>
      </c>
      <c r="D16" s="1322" t="s">
        <v>1074</v>
      </c>
      <c r="E16" s="1322" t="s">
        <v>1075</v>
      </c>
      <c r="F16" s="1322" t="s">
        <v>1076</v>
      </c>
      <c r="G16" s="1323" t="s">
        <v>1077</v>
      </c>
    </row>
    <row r="17" spans="1:15" s="1210" customFormat="1" ht="20.100000000000001" customHeight="1">
      <c r="A17" s="1314"/>
      <c r="B17" s="1315" t="s">
        <v>220</v>
      </c>
      <c r="C17" s="1316"/>
      <c r="D17" s="1317"/>
      <c r="E17" s="1317"/>
      <c r="F17" s="1317"/>
      <c r="G17" s="1317"/>
    </row>
    <row r="18" spans="1:15" ht="20.100000000000001" customHeight="1">
      <c r="B18" s="1305" t="s">
        <v>175</v>
      </c>
      <c r="C18" s="1324" t="s">
        <v>1078</v>
      </c>
      <c r="D18" s="1319" t="s">
        <v>1079</v>
      </c>
      <c r="E18" s="1319" t="s">
        <v>1080</v>
      </c>
      <c r="F18" s="1319" t="s">
        <v>1081</v>
      </c>
      <c r="G18" s="1325" t="s">
        <v>1082</v>
      </c>
    </row>
    <row r="19" spans="1:15" ht="20.100000000000001" customHeight="1">
      <c r="B19" s="1311" t="s">
        <v>176</v>
      </c>
      <c r="C19" s="1326" t="s">
        <v>1083</v>
      </c>
      <c r="D19" s="1322" t="s">
        <v>1084</v>
      </c>
      <c r="E19" s="1322" t="s">
        <v>1085</v>
      </c>
      <c r="F19" s="1322" t="s">
        <v>1086</v>
      </c>
      <c r="G19" s="1327" t="s">
        <v>1087</v>
      </c>
    </row>
    <row r="20" spans="1:15" s="1210" customFormat="1" ht="20.100000000000001" customHeight="1">
      <c r="A20" s="1314"/>
      <c r="B20" s="1315" t="s">
        <v>177</v>
      </c>
      <c r="C20" s="1328"/>
      <c r="D20" s="1329"/>
      <c r="E20" s="1329"/>
      <c r="F20" s="1329"/>
      <c r="G20" s="1329"/>
    </row>
    <row r="21" spans="1:15" ht="20.100000000000001" customHeight="1">
      <c r="B21" s="1305" t="s">
        <v>178</v>
      </c>
      <c r="C21" s="1306" t="s">
        <v>1088</v>
      </c>
      <c r="D21" s="1310" t="s">
        <v>1089</v>
      </c>
      <c r="E21" s="1310" t="s">
        <v>1090</v>
      </c>
      <c r="F21" s="1310" t="s">
        <v>1091</v>
      </c>
      <c r="G21" s="1310" t="s">
        <v>1092</v>
      </c>
    </row>
    <row r="22" spans="1:15" ht="20.100000000000001" customHeight="1">
      <c r="B22" s="1311" t="s">
        <v>179</v>
      </c>
      <c r="C22" s="1330" t="s">
        <v>1093</v>
      </c>
      <c r="D22" s="1313" t="s">
        <v>1094</v>
      </c>
      <c r="E22" s="1313" t="s">
        <v>1095</v>
      </c>
      <c r="F22" s="1313" t="s">
        <v>1096</v>
      </c>
      <c r="G22" s="1313" t="s">
        <v>1097</v>
      </c>
    </row>
    <row r="23" spans="1:15" ht="20.100000000000001" customHeight="1">
      <c r="B23" s="1331" t="s">
        <v>734</v>
      </c>
      <c r="C23" s="1332" t="s">
        <v>1098</v>
      </c>
      <c r="D23" s="1333" t="s">
        <v>1099</v>
      </c>
      <c r="E23" s="1333" t="s">
        <v>1100</v>
      </c>
      <c r="F23" s="1333" t="s">
        <v>1101</v>
      </c>
      <c r="G23" s="1334" t="s">
        <v>1102</v>
      </c>
    </row>
    <row r="24" spans="1:15" ht="20.100000000000001" customHeight="1">
      <c r="B24" s="1305" t="s">
        <v>973</v>
      </c>
      <c r="C24" s="1335" t="s">
        <v>1103</v>
      </c>
      <c r="D24" s="1320" t="s">
        <v>1104</v>
      </c>
      <c r="E24" s="1320" t="s">
        <v>1104</v>
      </c>
      <c r="F24" s="1320" t="s">
        <v>1105</v>
      </c>
      <c r="G24" s="1320" t="s">
        <v>1106</v>
      </c>
      <c r="H24" s="1336"/>
    </row>
    <row r="25" spans="1:15" ht="20.100000000000001" customHeight="1">
      <c r="B25" s="1305" t="s">
        <v>1107</v>
      </c>
      <c r="C25" s="1335" t="s">
        <v>1108</v>
      </c>
      <c r="D25" s="1337">
        <v>2.93</v>
      </c>
      <c r="E25" s="1337">
        <v>3.12</v>
      </c>
      <c r="F25" s="1337">
        <v>2.97</v>
      </c>
      <c r="G25" s="1337">
        <v>2.91</v>
      </c>
      <c r="H25" s="1336"/>
    </row>
    <row r="26" spans="1:15" ht="20.100000000000001" customHeight="1">
      <c r="B26" s="1305" t="s">
        <v>1109</v>
      </c>
      <c r="C26" s="1338">
        <v>0.372</v>
      </c>
      <c r="D26" s="1339">
        <v>0.33</v>
      </c>
      <c r="E26" s="1339">
        <v>0.46</v>
      </c>
      <c r="F26" s="1339">
        <v>0.35</v>
      </c>
      <c r="G26" s="1339">
        <v>0.38</v>
      </c>
      <c r="H26" s="1336"/>
    </row>
    <row r="27" spans="1:15" ht="20.100000000000001" customHeight="1">
      <c r="B27" s="1305" t="s">
        <v>1110</v>
      </c>
      <c r="C27" s="1340">
        <v>4.4533715925394546</v>
      </c>
      <c r="D27" s="1341">
        <v>7.4041916167664672</v>
      </c>
      <c r="E27" s="1341">
        <v>29.307692307692307</v>
      </c>
      <c r="F27" s="1341">
        <v>12.625570776255707</v>
      </c>
      <c r="G27" s="1342">
        <v>10.332673267326733</v>
      </c>
      <c r="I27" s="1299"/>
      <c r="K27" s="1299"/>
      <c r="L27" s="1299"/>
      <c r="M27" s="1299"/>
    </row>
    <row r="28" spans="1:15" ht="20.100000000000001" customHeight="1">
      <c r="B28" s="1343" t="s">
        <v>1111</v>
      </c>
      <c r="C28" s="1344" t="s">
        <v>1112</v>
      </c>
      <c r="D28" s="1345" t="s">
        <v>1113</v>
      </c>
      <c r="E28" s="1345" t="s">
        <v>1114</v>
      </c>
      <c r="F28" s="1345" t="s">
        <v>1115</v>
      </c>
      <c r="G28" s="1345" t="s">
        <v>1116</v>
      </c>
      <c r="H28" s="154"/>
    </row>
    <row r="29" spans="1:15" ht="20.100000000000001" customHeight="1">
      <c r="C29" s="1346"/>
      <c r="D29" s="1346"/>
    </row>
    <row r="30" spans="1:15" ht="15.75">
      <c r="B30" s="1699" t="s">
        <v>221</v>
      </c>
      <c r="C30" s="1699"/>
      <c r="D30" s="1699"/>
      <c r="E30" s="1699"/>
      <c r="F30" s="1699"/>
      <c r="G30" s="1699"/>
      <c r="H30" s="1347"/>
      <c r="I30" s="1347"/>
      <c r="J30" s="1347"/>
      <c r="K30" s="1347"/>
      <c r="L30" s="1347"/>
      <c r="M30" s="1347"/>
      <c r="N30" s="1348"/>
      <c r="O30" s="1348"/>
    </row>
    <row r="31" spans="1:15" ht="15.75">
      <c r="B31" s="1700" t="s">
        <v>1117</v>
      </c>
      <c r="C31" s="1700"/>
      <c r="D31" s="1700"/>
      <c r="E31" s="1700"/>
      <c r="F31" s="1700"/>
      <c r="G31" s="1700"/>
      <c r="H31" s="1349"/>
      <c r="I31" s="1349"/>
      <c r="J31" s="1349"/>
      <c r="K31" s="1349"/>
      <c r="L31" s="1349"/>
      <c r="M31" s="1349"/>
      <c r="N31" s="1350"/>
      <c r="O31" s="1350"/>
    </row>
    <row r="32" spans="1:15" ht="15.75">
      <c r="B32" s="1701" t="s">
        <v>1118</v>
      </c>
      <c r="C32" s="1701"/>
      <c r="D32" s="1701"/>
      <c r="E32" s="1701"/>
      <c r="F32" s="1701"/>
      <c r="G32" s="1701"/>
      <c r="H32" s="1073"/>
      <c r="I32" s="1073"/>
      <c r="J32" s="1073"/>
      <c r="K32" s="1073"/>
      <c r="L32" s="1073"/>
      <c r="M32" s="1073"/>
      <c r="N32" s="1351"/>
      <c r="O32" s="1351"/>
    </row>
    <row r="33" spans="2:15" ht="15.75">
      <c r="B33" s="1701" t="s">
        <v>984</v>
      </c>
      <c r="C33" s="1701"/>
      <c r="D33" s="1701"/>
      <c r="E33" s="1701"/>
      <c r="F33" s="1701"/>
      <c r="G33" s="1701"/>
      <c r="H33" s="1352"/>
      <c r="I33" s="1352"/>
      <c r="J33" s="1352"/>
      <c r="K33" s="1352"/>
      <c r="L33" s="1352"/>
      <c r="M33" s="1352"/>
      <c r="N33" s="1353"/>
      <c r="O33" s="1353"/>
    </row>
    <row r="34" spans="2:15" ht="30.75" customHeight="1">
      <c r="B34" s="1702" t="s">
        <v>985</v>
      </c>
      <c r="C34" s="1702"/>
      <c r="D34" s="1702"/>
      <c r="E34" s="1702"/>
      <c r="F34" s="1702"/>
      <c r="G34" s="1702"/>
      <c r="H34" s="1352"/>
      <c r="I34" s="1352"/>
      <c r="J34" s="1352"/>
      <c r="K34" s="1352"/>
      <c r="L34" s="1352"/>
      <c r="M34" s="1352"/>
      <c r="N34" s="1353"/>
      <c r="O34" s="1353"/>
    </row>
    <row r="35" spans="2:15" ht="47.25" customHeight="1">
      <c r="B35" s="1697" t="s">
        <v>1119</v>
      </c>
      <c r="C35" s="1697"/>
      <c r="D35" s="1697"/>
      <c r="E35" s="1697"/>
      <c r="F35" s="1697"/>
      <c r="G35" s="1697"/>
      <c r="H35" s="1352"/>
      <c r="I35" s="1352"/>
      <c r="J35" s="1352"/>
      <c r="K35" s="1352"/>
      <c r="L35" s="1352"/>
      <c r="M35" s="1352"/>
      <c r="N35" s="1353"/>
      <c r="O35" s="1353"/>
    </row>
    <row r="36" spans="2:15" ht="15.75">
      <c r="B36" s="1697" t="s">
        <v>1120</v>
      </c>
      <c r="C36" s="1697"/>
      <c r="D36" s="1697"/>
      <c r="E36" s="1697"/>
      <c r="F36" s="1697"/>
      <c r="G36" s="1697"/>
    </row>
    <row r="37" spans="2:15" ht="15.75">
      <c r="B37" s="1697" t="s">
        <v>1121</v>
      </c>
      <c r="C37" s="1697"/>
      <c r="D37" s="1697"/>
      <c r="E37" s="1697"/>
      <c r="F37" s="1697"/>
      <c r="G37" s="1697"/>
      <c r="H37" s="1073"/>
      <c r="I37" s="1073"/>
      <c r="J37" s="1073"/>
      <c r="K37" s="1073"/>
      <c r="L37" s="1073"/>
      <c r="M37" s="1073"/>
    </row>
    <row r="38" spans="2:15" ht="20.100000000000001" customHeight="1">
      <c r="B38" s="1698"/>
      <c r="C38" s="1698"/>
      <c r="D38" s="1698"/>
      <c r="E38" s="1698"/>
      <c r="F38" s="1698"/>
      <c r="G38" s="1698"/>
      <c r="H38" s="1698"/>
      <c r="I38" s="1698"/>
      <c r="J38" s="1698"/>
      <c r="K38" s="1698"/>
      <c r="L38" s="1698"/>
      <c r="M38" s="1698"/>
    </row>
    <row r="39" spans="2:15" ht="20.100000000000001" customHeight="1">
      <c r="B39" s="1258"/>
      <c r="C39" s="1258"/>
      <c r="D39" s="1258"/>
      <c r="E39" s="1258"/>
      <c r="F39" s="1258"/>
      <c r="G39" s="1258"/>
    </row>
  </sheetData>
  <mergeCells count="10">
    <mergeCell ref="B1:C1"/>
    <mergeCell ref="B36:G36"/>
    <mergeCell ref="B37:G37"/>
    <mergeCell ref="B38:M38"/>
    <mergeCell ref="B30:G30"/>
    <mergeCell ref="B31:G31"/>
    <mergeCell ref="B32:G32"/>
    <mergeCell ref="B33:G33"/>
    <mergeCell ref="B34:G34"/>
    <mergeCell ref="B35:G35"/>
  </mergeCells>
  <pageMargins left="0.23622047244094491" right="0.23622047244094491" top="0.74803149606299213" bottom="0.74803149606299213" header="0.31496062992125984" footer="0.31496062992125984"/>
  <pageSetup paperSize="9" scale="64" fitToWidth="0" fitToHeight="0" orientation="portrait" r:id="rId1"/>
  <headerFooter>
    <oddHeader>&amp;L&amp;A</oddHeader>
    <oddFooter>&amp;L&amp;1#&amp;"Calibri"&amp;10&amp;K000000TOTAL Classification: Restricted Distribution TOTAL - All rights reserved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B788F-5E1D-4BC7-B902-F87A323B92B9}">
  <sheetPr>
    <tabColor rgb="FF285AFF"/>
    <pageSetUpPr fitToPage="1"/>
  </sheetPr>
  <dimension ref="A1:M13"/>
  <sheetViews>
    <sheetView showGridLines="0" zoomScaleNormal="100" zoomScaleSheetLayoutView="100" zoomScalePageLayoutView="115" workbookViewId="0"/>
  </sheetViews>
  <sheetFormatPr baseColWidth="10" defaultColWidth="11" defaultRowHeight="20.100000000000001" customHeight="1"/>
  <cols>
    <col min="1" max="1" width="5.5" style="1130" customWidth="1"/>
    <col min="2" max="2" width="46.125" style="1130" customWidth="1"/>
    <col min="3" max="3" width="16" style="1130" customWidth="1"/>
    <col min="4" max="7" width="12" style="1130" customWidth="1"/>
    <col min="8" max="8" width="5.5" style="1130" customWidth="1"/>
    <col min="9" max="11" width="10.5" style="1130" customWidth="1"/>
    <col min="12" max="12" width="10.375" style="1130" customWidth="1"/>
    <col min="13" max="13" width="10.5" style="1130" hidden="1" customWidth="1"/>
    <col min="14" max="16384" width="11" style="1130"/>
  </cols>
  <sheetData>
    <row r="1" spans="1:13" ht="20.100000000000001" customHeight="1">
      <c r="B1" s="1663" t="s">
        <v>1305</v>
      </c>
      <c r="C1" s="1663"/>
    </row>
    <row r="2" spans="1:13" ht="20.100000000000001" customHeight="1">
      <c r="A2" s="1131" t="s">
        <v>11</v>
      </c>
      <c r="B2" s="1665" t="s">
        <v>195</v>
      </c>
      <c r="C2" s="1665"/>
      <c r="D2" s="1665"/>
      <c r="E2" s="1665"/>
      <c r="F2" s="1665"/>
      <c r="G2" s="1665"/>
      <c r="H2" s="19"/>
      <c r="I2" s="19"/>
      <c r="J2" s="19"/>
      <c r="K2" s="19"/>
      <c r="L2" s="19"/>
      <c r="M2" s="19"/>
    </row>
    <row r="4" spans="1:13" ht="20.100000000000001" customHeight="1">
      <c r="A4" s="1208"/>
      <c r="B4" s="813"/>
      <c r="C4" s="754">
        <v>2022</v>
      </c>
      <c r="D4" s="788">
        <v>2021</v>
      </c>
      <c r="E4" s="788">
        <v>2020</v>
      </c>
      <c r="F4" s="788">
        <v>2019</v>
      </c>
      <c r="G4" s="788">
        <v>2018</v>
      </c>
    </row>
    <row r="5" spans="1:13" ht="20.100000000000001" customHeight="1">
      <c r="A5" s="1208"/>
      <c r="B5" s="882" t="s">
        <v>794</v>
      </c>
      <c r="C5" s="1055">
        <v>1.0669999999999999</v>
      </c>
      <c r="D5" s="814">
        <v>1.133</v>
      </c>
      <c r="E5" s="814">
        <v>1.2270000000000001</v>
      </c>
      <c r="F5" s="814">
        <v>1.1200000000000001</v>
      </c>
      <c r="G5" s="814">
        <v>1.145</v>
      </c>
    </row>
    <row r="6" spans="1:13" ht="20.100000000000001" customHeight="1">
      <c r="A6" s="1208"/>
      <c r="B6" s="882" t="s">
        <v>795</v>
      </c>
      <c r="C6" s="1218">
        <v>1.05</v>
      </c>
      <c r="D6" s="815">
        <v>1.1827000000000001</v>
      </c>
      <c r="E6" s="815">
        <v>1.1419999999999999</v>
      </c>
      <c r="F6" s="815">
        <v>1.1200000000000001</v>
      </c>
      <c r="G6" s="815">
        <v>1.181</v>
      </c>
    </row>
    <row r="7" spans="1:13" ht="20.100000000000001" customHeight="1">
      <c r="A7" s="1208"/>
      <c r="B7" s="882" t="s">
        <v>796</v>
      </c>
      <c r="C7" s="1219">
        <v>85.99</v>
      </c>
      <c r="D7" s="251">
        <v>77</v>
      </c>
      <c r="E7" s="251">
        <v>51.7</v>
      </c>
      <c r="F7" s="251">
        <v>66</v>
      </c>
      <c r="G7" s="242">
        <v>54.14</v>
      </c>
      <c r="I7" s="1220"/>
      <c r="J7" s="1220"/>
    </row>
    <row r="8" spans="1:13" ht="20.100000000000001" customHeight="1">
      <c r="A8" s="1208"/>
      <c r="B8" s="882" t="s">
        <v>797</v>
      </c>
      <c r="C8" s="1219">
        <v>101.3</v>
      </c>
      <c r="D8" s="251">
        <v>70.900000000000006</v>
      </c>
      <c r="E8" s="251">
        <v>41.8</v>
      </c>
      <c r="F8" s="251">
        <v>64.2</v>
      </c>
      <c r="G8" s="242">
        <v>71.3</v>
      </c>
    </row>
    <row r="9" spans="1:13" ht="20.100000000000001" customHeight="1">
      <c r="A9" s="1208"/>
      <c r="B9" s="883" t="s">
        <v>798</v>
      </c>
      <c r="C9" s="816">
        <v>94.1</v>
      </c>
      <c r="D9" s="817">
        <v>10.5</v>
      </c>
      <c r="E9" s="817">
        <v>11.5</v>
      </c>
      <c r="F9" s="817">
        <v>34.9</v>
      </c>
      <c r="G9" s="817">
        <v>38.200000000000003</v>
      </c>
    </row>
    <row r="10" spans="1:13" ht="20.100000000000001" customHeight="1">
      <c r="A10" s="1208"/>
    </row>
    <row r="11" spans="1:13" ht="28.5" customHeight="1">
      <c r="A11" s="1208"/>
      <c r="B11" s="1662" t="s">
        <v>672</v>
      </c>
      <c r="C11" s="1662"/>
      <c r="D11" s="1662"/>
      <c r="E11" s="1662"/>
      <c r="F11" s="1662"/>
      <c r="G11" s="1662"/>
      <c r="H11" s="1141"/>
      <c r="I11" s="1141"/>
      <c r="J11" s="1141"/>
      <c r="K11" s="1141"/>
      <c r="L11" s="1141"/>
      <c r="M11" s="1141"/>
    </row>
    <row r="12" spans="1:13" ht="20.100000000000001" customHeight="1">
      <c r="B12" s="1668"/>
      <c r="C12" s="1668"/>
      <c r="D12" s="1668"/>
      <c r="E12" s="1668"/>
      <c r="F12" s="1668"/>
      <c r="G12" s="1668"/>
      <c r="H12" s="1668"/>
      <c r="I12" s="1668"/>
      <c r="J12" s="1668"/>
      <c r="K12" s="1668"/>
      <c r="L12" s="1668"/>
      <c r="M12" s="1668"/>
    </row>
    <row r="13" spans="1:13" ht="20.100000000000001" customHeight="1">
      <c r="F13" s="1221"/>
    </row>
  </sheetData>
  <mergeCells count="4">
    <mergeCell ref="B2:G2"/>
    <mergeCell ref="B11:G11"/>
    <mergeCell ref="B12:M12"/>
    <mergeCell ref="B1:C1"/>
  </mergeCells>
  <hyperlinks>
    <hyperlink ref="A2" location="Summary!A1" display=" " xr:uid="{13FAE9C3-CECF-4EAA-818D-6BF23199BA4F}"/>
  </hyperlinks>
  <pageMargins left="0.74803149606299213" right="0.74803149606299213" top="0.98425196850393704" bottom="0.98425196850393704" header="0.51181102362204722" footer="0.51181102362204722"/>
  <pageSetup paperSize="9" scale="85" orientation="landscape" r:id="rId1"/>
  <headerFooter>
    <oddFooter>&amp;L&amp;1#&amp;"Calibri"&amp;10&amp;K000000TOTAL Classification: Restricted Distribution TOTAL - All rights reserved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017B0-5D86-4494-9D84-4B21A3FAF5DA}">
  <sheetPr>
    <tabColor rgb="FF285AFF"/>
  </sheetPr>
  <dimension ref="A1:N8"/>
  <sheetViews>
    <sheetView showGridLines="0" zoomScale="110" zoomScaleNormal="110" zoomScaleSheetLayoutView="100" zoomScalePageLayoutView="115" workbookViewId="0"/>
  </sheetViews>
  <sheetFormatPr baseColWidth="10" defaultColWidth="11" defaultRowHeight="20.100000000000001" customHeight="1"/>
  <cols>
    <col min="1" max="1" width="5.5" style="1130" customWidth="1"/>
    <col min="2" max="2" width="46.125" style="1130" customWidth="1"/>
    <col min="3" max="3" width="20.125" style="1130" customWidth="1"/>
    <col min="4" max="7" width="12" style="1130" customWidth="1"/>
    <col min="8" max="8" width="5.5" style="1130" customWidth="1"/>
    <col min="9" max="12" width="10.5" style="1130" customWidth="1"/>
    <col min="13" max="13" width="10.375" style="1130" customWidth="1"/>
    <col min="14" max="14" width="10.5" style="1130" hidden="1" customWidth="1"/>
    <col min="15" max="16384" width="11" style="1130"/>
  </cols>
  <sheetData>
    <row r="1" spans="1:14" ht="20.100000000000001" customHeight="1">
      <c r="B1" s="1663" t="s">
        <v>1305</v>
      </c>
      <c r="C1" s="1663"/>
    </row>
    <row r="2" spans="1:14" ht="20.100000000000001" customHeight="1">
      <c r="A2" s="1131" t="s">
        <v>11</v>
      </c>
      <c r="B2" s="1060" t="s">
        <v>115</v>
      </c>
      <c r="C2" s="1060"/>
      <c r="D2" s="19"/>
      <c r="E2" s="19"/>
      <c r="F2" s="19"/>
      <c r="G2" s="19"/>
      <c r="H2" s="19"/>
      <c r="I2" s="19"/>
      <c r="J2" s="19"/>
      <c r="K2" s="19"/>
      <c r="L2" s="19"/>
      <c r="M2" s="19"/>
      <c r="N2" s="19"/>
    </row>
    <row r="4" spans="1:14" ht="20.100000000000001" customHeight="1">
      <c r="B4" s="67" t="s">
        <v>34</v>
      </c>
    </row>
    <row r="5" spans="1:14" ht="20.100000000000001" customHeight="1">
      <c r="B5" s="787" t="s">
        <v>7</v>
      </c>
      <c r="C5" s="754">
        <v>2022</v>
      </c>
      <c r="D5" s="788">
        <v>2021</v>
      </c>
      <c r="E5" s="788">
        <v>2020</v>
      </c>
      <c r="F5" s="788">
        <v>2019</v>
      </c>
      <c r="G5" s="788">
        <v>2018</v>
      </c>
    </row>
    <row r="6" spans="1:14" ht="20.100000000000001" customHeight="1">
      <c r="B6" s="83" t="s">
        <v>161</v>
      </c>
      <c r="C6" s="81">
        <v>9002</v>
      </c>
      <c r="D6" s="81">
        <v>9207</v>
      </c>
      <c r="E6" s="81">
        <v>8908</v>
      </c>
      <c r="F6" s="81">
        <v>8922</v>
      </c>
      <c r="G6" s="82">
        <v>9099</v>
      </c>
    </row>
    <row r="8" spans="1:14" ht="20.100000000000001" customHeight="1">
      <c r="B8" s="1662" t="s">
        <v>162</v>
      </c>
      <c r="C8" s="1662"/>
      <c r="D8" s="1662"/>
      <c r="E8" s="1662"/>
      <c r="F8" s="1662"/>
      <c r="G8" s="1662"/>
      <c r="H8" s="1216"/>
      <c r="I8" s="1216"/>
      <c r="J8" s="1216"/>
      <c r="K8" s="1216"/>
      <c r="L8" s="1216"/>
      <c r="M8" s="1216"/>
      <c r="N8" s="1216"/>
    </row>
  </sheetData>
  <mergeCells count="2">
    <mergeCell ref="B8:G8"/>
    <mergeCell ref="B1:C1"/>
  </mergeCells>
  <hyperlinks>
    <hyperlink ref="A2" location="Summary!A1" display=" " xr:uid="{6234EB9A-093F-4D03-8419-3A5FFC74D9F7}"/>
  </hyperlinks>
  <pageMargins left="0.74803149606299213" right="0.74803149606299213" top="0.98425196850393704" bottom="0.98425196850393704" header="0.51181102362204722" footer="0.51181102362204722"/>
  <pageSetup paperSize="9" scale="65" orientation="portrait" r:id="rId1"/>
  <headerFooter>
    <oddFooter>&amp;L&amp;1#&amp;"Calibri"&amp;10&amp;K000000TOTAL Classification: Restricted Distribution TOTAL - All rights reserved</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4460A-5E3B-499F-BE3F-FF0051F83FEC}">
  <sheetPr>
    <tabColor rgb="FF285AFF"/>
  </sheetPr>
  <dimension ref="A1:L26"/>
  <sheetViews>
    <sheetView showGridLines="0" zoomScaleNormal="100" zoomScaleSheetLayoutView="100" zoomScalePageLayoutView="120" workbookViewId="0"/>
  </sheetViews>
  <sheetFormatPr baseColWidth="10" defaultColWidth="11" defaultRowHeight="20.100000000000001" customHeight="1"/>
  <cols>
    <col min="1" max="1" width="5.5" style="1130" customWidth="1"/>
    <col min="2" max="2" width="53.875" style="1130" customWidth="1"/>
    <col min="3" max="7" width="12.625" style="1130" customWidth="1"/>
    <col min="8" max="8" width="5.5" style="1130" customWidth="1"/>
    <col min="9" max="9" width="11" style="1130"/>
    <col min="10" max="10" width="10.375" style="1130" customWidth="1"/>
    <col min="11" max="11" width="0" style="1130" hidden="1" customWidth="1"/>
    <col min="12" max="16384" width="11" style="1130"/>
  </cols>
  <sheetData>
    <row r="1" spans="1:12" ht="20.100000000000001" customHeight="1">
      <c r="B1" s="1663" t="s">
        <v>1305</v>
      </c>
      <c r="C1" s="1663"/>
    </row>
    <row r="2" spans="1:12" ht="20.100000000000001" customHeight="1">
      <c r="A2" s="1131" t="s">
        <v>11</v>
      </c>
      <c r="B2" s="1060" t="s">
        <v>214</v>
      </c>
      <c r="C2" s="1060"/>
      <c r="D2" s="19"/>
      <c r="E2" s="19"/>
      <c r="F2" s="19"/>
      <c r="G2" s="19"/>
      <c r="H2" s="19"/>
      <c r="I2" s="19"/>
      <c r="J2" s="19"/>
      <c r="K2" s="19"/>
      <c r="L2" s="19"/>
    </row>
    <row r="4" spans="1:12" ht="20.100000000000001" customHeight="1">
      <c r="B4" s="155" t="s">
        <v>34</v>
      </c>
      <c r="C4" s="165">
        <v>2022</v>
      </c>
      <c r="D4" s="167">
        <v>2021</v>
      </c>
      <c r="E4" s="167">
        <v>2020</v>
      </c>
      <c r="F4" s="167">
        <v>2019</v>
      </c>
      <c r="G4" s="1354">
        <v>2018</v>
      </c>
    </row>
    <row r="5" spans="1:12" ht="20.100000000000001" customHeight="1">
      <c r="B5" s="779" t="s">
        <v>735</v>
      </c>
      <c r="C5" s="844"/>
      <c r="D5" s="779"/>
      <c r="E5" s="779"/>
      <c r="F5" s="785"/>
      <c r="G5" s="785"/>
    </row>
    <row r="6" spans="1:12" ht="20.100000000000001" customHeight="1">
      <c r="B6" s="491" t="s">
        <v>688</v>
      </c>
      <c r="C6" s="1355">
        <v>101279</v>
      </c>
      <c r="D6" s="1356">
        <v>101309</v>
      </c>
      <c r="E6" s="1356">
        <v>105476</v>
      </c>
      <c r="F6" s="1356">
        <v>107776</v>
      </c>
      <c r="G6" s="1356">
        <v>104460</v>
      </c>
    </row>
    <row r="7" spans="1:12" ht="20.100000000000001" customHeight="1">
      <c r="B7" s="1208"/>
      <c r="C7" s="1208"/>
      <c r="D7" s="1208"/>
      <c r="E7" s="1208"/>
      <c r="F7" s="1208"/>
      <c r="G7" s="1208"/>
    </row>
    <row r="8" spans="1:12" ht="20.100000000000001" customHeight="1">
      <c r="B8" s="155" t="s">
        <v>34</v>
      </c>
      <c r="C8" s="165">
        <v>2022</v>
      </c>
      <c r="D8" s="167">
        <v>2021</v>
      </c>
      <c r="E8" s="167">
        <v>2020</v>
      </c>
      <c r="F8" s="167">
        <v>2019</v>
      </c>
      <c r="G8" s="1354">
        <v>2018</v>
      </c>
    </row>
    <row r="9" spans="1:12" ht="20.100000000000001" customHeight="1">
      <c r="B9" s="11" t="s">
        <v>898</v>
      </c>
      <c r="C9" s="169"/>
      <c r="D9" s="391"/>
      <c r="E9" s="391"/>
      <c r="F9" s="391"/>
      <c r="G9" s="391"/>
    </row>
    <row r="10" spans="1:12" ht="20.100000000000001" customHeight="1">
      <c r="B10" s="20" t="s">
        <v>29</v>
      </c>
      <c r="C10" s="156">
        <v>0.34499999999999997</v>
      </c>
      <c r="D10" s="443">
        <v>0.34699999999999998</v>
      </c>
      <c r="E10" s="443">
        <v>0.34</v>
      </c>
      <c r="F10" s="443">
        <v>0.34100000000000003</v>
      </c>
      <c r="G10" s="443">
        <v>0.34499999999999997</v>
      </c>
    </row>
    <row r="11" spans="1:12" ht="20.100000000000001" customHeight="1">
      <c r="B11" s="20" t="s">
        <v>30</v>
      </c>
      <c r="C11" s="444">
        <v>0.28799999999999998</v>
      </c>
      <c r="D11" s="443">
        <v>0.28499999999999998</v>
      </c>
      <c r="E11" s="443">
        <v>0.28799999999999998</v>
      </c>
      <c r="F11" s="443">
        <v>0.27400000000000002</v>
      </c>
      <c r="G11" s="443">
        <v>0.28299999999999997</v>
      </c>
    </row>
    <row r="12" spans="1:12" ht="20.100000000000001" customHeight="1">
      <c r="B12" s="83" t="s">
        <v>33</v>
      </c>
      <c r="C12" s="163">
        <v>0.36699999999999999</v>
      </c>
      <c r="D12" s="164">
        <v>0.36799999999999999</v>
      </c>
      <c r="E12" s="164">
        <v>0.372</v>
      </c>
      <c r="F12" s="164">
        <v>0.38600000000000001</v>
      </c>
      <c r="G12" s="164">
        <v>0.372</v>
      </c>
    </row>
    <row r="13" spans="1:12" ht="20.100000000000001" customHeight="1">
      <c r="B13" s="491" t="s">
        <v>688</v>
      </c>
      <c r="C13" s="1355">
        <v>101279</v>
      </c>
      <c r="D13" s="1356">
        <v>101309</v>
      </c>
      <c r="E13" s="1356">
        <v>105476</v>
      </c>
      <c r="F13" s="1356">
        <v>107776</v>
      </c>
      <c r="G13" s="1356">
        <v>104460</v>
      </c>
    </row>
    <row r="14" spans="1:12" ht="20.100000000000001" customHeight="1">
      <c r="B14" s="1208"/>
      <c r="C14" s="1208"/>
      <c r="D14" s="1208"/>
      <c r="E14" s="1208"/>
      <c r="F14" s="1208"/>
      <c r="G14" s="1208"/>
    </row>
    <row r="15" spans="1:12" ht="20.100000000000001" customHeight="1">
      <c r="B15" s="155" t="s">
        <v>34</v>
      </c>
      <c r="C15" s="165">
        <v>2022</v>
      </c>
      <c r="D15" s="167">
        <v>2021</v>
      </c>
      <c r="E15" s="167">
        <v>2020</v>
      </c>
      <c r="F15" s="167">
        <v>2019</v>
      </c>
      <c r="G15" s="1354">
        <v>2018</v>
      </c>
    </row>
    <row r="16" spans="1:12" ht="20.100000000000001" customHeight="1">
      <c r="B16" s="11" t="s">
        <v>899</v>
      </c>
      <c r="C16" s="169"/>
      <c r="D16" s="171"/>
      <c r="E16" s="171"/>
      <c r="F16" s="171"/>
      <c r="G16" s="391"/>
    </row>
    <row r="17" spans="2:12" ht="20.100000000000001" customHeight="1">
      <c r="B17" s="899" t="s">
        <v>189</v>
      </c>
      <c r="C17" s="156">
        <v>8.5000000000000006E-2</v>
      </c>
      <c r="D17" s="842">
        <v>0.11</v>
      </c>
      <c r="E17" s="842">
        <v>9.0999999999999998E-2</v>
      </c>
      <c r="F17" s="842">
        <v>0.13700000000000001</v>
      </c>
      <c r="G17" s="445">
        <v>0.11600000000000001</v>
      </c>
    </row>
    <row r="18" spans="2:12" ht="20.100000000000001" customHeight="1">
      <c r="B18" s="899" t="s">
        <v>152</v>
      </c>
      <c r="C18" s="156">
        <v>8.5999999999999993E-2</v>
      </c>
      <c r="D18" s="842">
        <v>0.11799999999999999</v>
      </c>
      <c r="E18" s="842">
        <v>0.121</v>
      </c>
      <c r="F18" s="842">
        <v>0.123</v>
      </c>
      <c r="G18" s="445">
        <v>0.13200000000000001</v>
      </c>
    </row>
    <row r="19" spans="2:12" ht="20.100000000000001" customHeight="1">
      <c r="B19" s="8" t="s">
        <v>190</v>
      </c>
      <c r="C19" s="157">
        <v>0.17100000000000001</v>
      </c>
      <c r="D19" s="843">
        <v>0.22799999999999998</v>
      </c>
      <c r="E19" s="843">
        <v>0.21199999999999999</v>
      </c>
      <c r="F19" s="843">
        <v>0.26</v>
      </c>
      <c r="G19" s="843">
        <v>0.248</v>
      </c>
      <c r="H19" s="1141"/>
      <c r="I19" s="1141"/>
      <c r="J19" s="1141"/>
      <c r="K19" s="1141"/>
      <c r="L19" s="1141"/>
    </row>
    <row r="20" spans="2:12" ht="20.100000000000001" customHeight="1">
      <c r="B20" s="20" t="s">
        <v>116</v>
      </c>
      <c r="C20" s="156">
        <v>0.50600000000000001</v>
      </c>
      <c r="D20" s="842">
        <v>0.495</v>
      </c>
      <c r="E20" s="842">
        <v>0.502</v>
      </c>
      <c r="F20" s="842">
        <v>0.47699999999999998</v>
      </c>
      <c r="G20" s="445">
        <v>0.48699999999999999</v>
      </c>
      <c r="H20" s="1141"/>
      <c r="I20" s="1141"/>
      <c r="J20" s="1141"/>
      <c r="K20" s="1141"/>
      <c r="L20" s="1141"/>
    </row>
    <row r="21" spans="2:12" ht="20.100000000000001" customHeight="1">
      <c r="B21" s="20" t="s">
        <v>117</v>
      </c>
      <c r="C21" s="156">
        <v>0.249</v>
      </c>
      <c r="D21" s="842">
        <v>0.249</v>
      </c>
      <c r="E21" s="842">
        <v>0.26</v>
      </c>
      <c r="F21" s="842">
        <v>0.23499999999999999</v>
      </c>
      <c r="G21" s="445">
        <v>0.24099999999999999</v>
      </c>
    </row>
    <row r="22" spans="2:12" ht="20.100000000000001" customHeight="1">
      <c r="B22" s="20" t="s">
        <v>1122</v>
      </c>
      <c r="C22" s="1357">
        <v>3.5000000000000003E-2</v>
      </c>
      <c r="D22" s="842" t="s">
        <v>8</v>
      </c>
      <c r="E22" s="842" t="s">
        <v>8</v>
      </c>
      <c r="F22" s="842" t="s">
        <v>8</v>
      </c>
      <c r="G22" s="445" t="s">
        <v>8</v>
      </c>
    </row>
    <row r="23" spans="2:12" ht="20.100000000000001" customHeight="1">
      <c r="B23" s="83" t="s">
        <v>24</v>
      </c>
      <c r="C23" s="158">
        <v>3.9E-2</v>
      </c>
      <c r="D23" s="842">
        <v>2.8000000000000001E-2</v>
      </c>
      <c r="E23" s="842">
        <v>2.5999999999999999E-2</v>
      </c>
      <c r="F23" s="842">
        <v>2.8000000000000001E-2</v>
      </c>
      <c r="G23" s="445">
        <v>2.4E-2</v>
      </c>
    </row>
    <row r="24" spans="2:12" ht="20.100000000000001" customHeight="1">
      <c r="B24" s="491" t="s">
        <v>688</v>
      </c>
      <c r="C24" s="1356">
        <v>101279</v>
      </c>
      <c r="D24" s="1356">
        <v>101309</v>
      </c>
      <c r="E24" s="1356">
        <v>105476</v>
      </c>
      <c r="F24" s="1356">
        <v>107776</v>
      </c>
      <c r="G24" s="1356">
        <v>104460</v>
      </c>
    </row>
    <row r="25" spans="2:12" ht="20.100000000000001" customHeight="1">
      <c r="B25" s="1208"/>
      <c r="C25" s="1208"/>
      <c r="D25" s="1258"/>
      <c r="E25" s="1258"/>
      <c r="F25" s="1258"/>
      <c r="G25" s="1258"/>
    </row>
    <row r="26" spans="2:12" ht="20.100000000000001" customHeight="1">
      <c r="B26" s="1703" t="s">
        <v>151</v>
      </c>
      <c r="C26" s="1703"/>
      <c r="D26" s="1703"/>
      <c r="E26" s="1703"/>
      <c r="F26" s="1703"/>
      <c r="G26" s="1703"/>
    </row>
  </sheetData>
  <mergeCells count="2">
    <mergeCell ref="B26:G26"/>
    <mergeCell ref="B1:C1"/>
  </mergeCells>
  <hyperlinks>
    <hyperlink ref="A2" location="Summary!A1" display=" " xr:uid="{F738A65E-0405-4F01-A105-8656EE61BD8F}"/>
  </hyperlinks>
  <pageMargins left="0.74803149606299213" right="0.74803149606299213" top="0.98425196850393704" bottom="0.98425196850393704" header="0.51181102362204722" footer="0.51181102362204722"/>
  <pageSetup paperSize="9" scale="63" orientation="portrait" r:id="rId1"/>
  <headerFooter>
    <oddFooter>&amp;L&amp;1#&amp;"Calibri"&amp;10&amp;K000000TOTAL Classification: Restricted Distribution TOTAL - All rights reserved</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F0009-97D1-4E1D-BF92-A44FA09E7D22}">
  <sheetPr>
    <tabColor rgb="FFFF0000"/>
  </sheetPr>
  <dimension ref="A1:F18"/>
  <sheetViews>
    <sheetView showGridLines="0" zoomScaleNormal="100" zoomScaleSheetLayoutView="100" zoomScalePageLayoutView="120" workbookViewId="0"/>
  </sheetViews>
  <sheetFormatPr baseColWidth="10" defaultColWidth="10.875" defaultRowHeight="20.100000000000001" customHeight="1"/>
  <cols>
    <col min="1" max="1" width="5.5" style="1130" customWidth="1"/>
    <col min="2" max="2" width="74.875" style="1130" customWidth="1"/>
    <col min="3" max="5" width="12" style="1130" customWidth="1"/>
    <col min="6" max="6" width="3.125" style="1130" customWidth="1"/>
    <col min="7" max="7" width="5.5" style="1130" customWidth="1"/>
    <col min="8" max="10" width="10.875" style="1130"/>
    <col min="11" max="11" width="10.375" style="1130" customWidth="1"/>
    <col min="12" max="12" width="0" style="1130" hidden="1" customWidth="1"/>
    <col min="13" max="16384" width="10.875" style="1130"/>
  </cols>
  <sheetData>
    <row r="1" spans="1:6" ht="20.100000000000001" customHeight="1">
      <c r="A1" s="1129"/>
      <c r="B1" s="1663" t="s">
        <v>1305</v>
      </c>
      <c r="C1" s="1663"/>
      <c r="D1" s="1129"/>
      <c r="E1" s="1129"/>
      <c r="F1" s="1129"/>
    </row>
    <row r="2" spans="1:6" ht="20.100000000000001" customHeight="1">
      <c r="A2" s="1131" t="s">
        <v>11</v>
      </c>
      <c r="B2" s="845" t="s">
        <v>123</v>
      </c>
      <c r="C2" s="19"/>
      <c r="D2" s="19"/>
      <c r="E2" s="19"/>
      <c r="F2" s="1129"/>
    </row>
    <row r="3" spans="1:6" ht="20.100000000000001" customHeight="1">
      <c r="A3" s="1129"/>
      <c r="B3" s="1132"/>
      <c r="C3" s="1132"/>
      <c r="D3" s="1132"/>
      <c r="E3" s="1132"/>
      <c r="F3" s="1129"/>
    </row>
    <row r="4" spans="1:6" ht="20.100000000000001" customHeight="1">
      <c r="A4" s="1129"/>
      <c r="B4" s="502" t="s">
        <v>7</v>
      </c>
      <c r="C4" s="504">
        <v>2022</v>
      </c>
      <c r="D4" s="503">
        <v>2021</v>
      </c>
      <c r="E4" s="503">
        <v>2020</v>
      </c>
      <c r="F4" s="1129"/>
    </row>
    <row r="5" spans="1:6" ht="20.100000000000001" customHeight="1">
      <c r="A5" s="1129"/>
      <c r="B5" s="1133" t="s">
        <v>271</v>
      </c>
      <c r="C5" s="1134">
        <v>17479</v>
      </c>
      <c r="D5" s="1135">
        <v>10439</v>
      </c>
      <c r="E5" s="1135">
        <v>2363</v>
      </c>
      <c r="F5" s="1129"/>
    </row>
    <row r="6" spans="1:6" ht="20.100000000000001" customHeight="1">
      <c r="A6" s="1129"/>
      <c r="B6" s="1133" t="s">
        <v>226</v>
      </c>
      <c r="C6" s="1134">
        <v>10646</v>
      </c>
      <c r="D6" s="1135">
        <v>7276</v>
      </c>
      <c r="E6" s="1135">
        <v>6782</v>
      </c>
      <c r="F6" s="1129"/>
    </row>
    <row r="7" spans="1:6" ht="20.100000000000001" customHeight="1">
      <c r="A7" s="1129"/>
      <c r="B7" s="1133" t="s">
        <v>227</v>
      </c>
      <c r="C7" s="1134">
        <v>7507</v>
      </c>
      <c r="D7" s="1135">
        <v>6690</v>
      </c>
      <c r="E7" s="1135">
        <v>5519</v>
      </c>
      <c r="F7" s="1129"/>
    </row>
    <row r="8" spans="1:6" ht="20.100000000000001" customHeight="1">
      <c r="A8" s="1129"/>
      <c r="B8" s="1133" t="s">
        <v>134</v>
      </c>
      <c r="C8" s="1134">
        <v>807</v>
      </c>
      <c r="D8" s="1135">
        <v>894</v>
      </c>
      <c r="E8" s="1135">
        <v>819</v>
      </c>
      <c r="F8" s="1129"/>
    </row>
    <row r="9" spans="1:6" ht="20.100000000000001" customHeight="1">
      <c r="A9" s="1129"/>
      <c r="B9" s="1133" t="s">
        <v>228</v>
      </c>
      <c r="C9" s="1136">
        <v>27654</v>
      </c>
      <c r="D9" s="1135">
        <v>22009</v>
      </c>
      <c r="E9" s="1135">
        <v>9922</v>
      </c>
      <c r="F9" s="1129"/>
    </row>
    <row r="10" spans="1:6" ht="20.100000000000001" customHeight="1">
      <c r="A10" s="1129"/>
      <c r="B10" s="1137" t="s">
        <v>229</v>
      </c>
      <c r="C10" s="1138">
        <v>26080</v>
      </c>
      <c r="D10" s="1139">
        <v>18717</v>
      </c>
      <c r="E10" s="1139">
        <v>9684</v>
      </c>
      <c r="F10" s="1129"/>
    </row>
    <row r="11" spans="1:6" ht="20.100000000000001" customHeight="1">
      <c r="A11" s="1129"/>
      <c r="B11" s="1140"/>
      <c r="C11" s="1141"/>
      <c r="D11" s="1141"/>
      <c r="E11" s="1141"/>
      <c r="F11" s="1129"/>
    </row>
    <row r="12" spans="1:6" ht="15.75" customHeight="1">
      <c r="B12" s="1141" t="s">
        <v>642</v>
      </c>
      <c r="C12" s="1141"/>
      <c r="D12" s="1141"/>
      <c r="E12" s="1141"/>
      <c r="F12" s="1704"/>
    </row>
    <row r="13" spans="1:6" ht="14.25" customHeight="1">
      <c r="A13" s="1704"/>
      <c r="B13" s="1141" t="s">
        <v>931</v>
      </c>
      <c r="C13" s="1141"/>
      <c r="D13" s="1141"/>
      <c r="E13" s="1141"/>
      <c r="F13" s="1704"/>
    </row>
    <row r="14" spans="1:6" ht="14.25" customHeight="1">
      <c r="A14" s="1704"/>
      <c r="B14" s="1141" t="s">
        <v>231</v>
      </c>
      <c r="C14" s="1141"/>
      <c r="D14" s="1141"/>
      <c r="E14" s="1141"/>
    </row>
    <row r="15" spans="1:6" ht="15.75">
      <c r="A15" s="1129"/>
      <c r="B15" s="1141" t="s">
        <v>232</v>
      </c>
      <c r="C15" s="1141"/>
      <c r="D15" s="1141"/>
      <c r="E15" s="1141"/>
      <c r="F15" s="1129"/>
    </row>
    <row r="16" spans="1:6" ht="27.75" customHeight="1">
      <c r="A16" s="1129"/>
      <c r="B16" s="1662" t="s">
        <v>934</v>
      </c>
      <c r="C16" s="1662"/>
      <c r="D16" s="1662"/>
      <c r="E16" s="1662"/>
      <c r="F16" s="1662"/>
    </row>
    <row r="17" spans="1:6" ht="20.100000000000001" customHeight="1">
      <c r="A17" s="1129"/>
      <c r="B17" s="1129"/>
      <c r="C17" s="1129"/>
      <c r="D17" s="1129"/>
      <c r="E17" s="1129"/>
      <c r="F17" s="1129"/>
    </row>
    <row r="18" spans="1:6" ht="21.75" customHeight="1">
      <c r="A18" s="1129"/>
      <c r="B18" s="1129"/>
      <c r="F18" s="1129"/>
    </row>
  </sheetData>
  <mergeCells count="4">
    <mergeCell ref="F12:F13"/>
    <mergeCell ref="A13:A14"/>
    <mergeCell ref="B16:F16"/>
    <mergeCell ref="B1:C1"/>
  </mergeCells>
  <hyperlinks>
    <hyperlink ref="A2" location="Summary!A1" display=" " xr:uid="{F15971D4-BB98-4710-9F10-88084715C273}"/>
  </hyperlinks>
  <pageMargins left="0.74803149606299213" right="0.74803149606299213" top="0.98425196850393704" bottom="0.98425196850393704" header="0.51181102362204722" footer="0.51181102362204722"/>
  <pageSetup paperSize="9" scale="65"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77DD7-2D4C-4545-945C-7493F6CACF42}">
  <sheetPr>
    <tabColor rgb="FFFF0000"/>
  </sheetPr>
  <dimension ref="A1:G12"/>
  <sheetViews>
    <sheetView showGridLines="0" zoomScaleNormal="100" zoomScaleSheetLayoutView="100" zoomScalePageLayoutView="115" workbookViewId="0"/>
  </sheetViews>
  <sheetFormatPr baseColWidth="10" defaultColWidth="10.875" defaultRowHeight="20.100000000000001" customHeight="1"/>
  <cols>
    <col min="1" max="1" width="5.5" style="1130" customWidth="1"/>
    <col min="2" max="2" width="71.25" style="1130" customWidth="1"/>
    <col min="3" max="5" width="12" style="1130" customWidth="1"/>
    <col min="6" max="6" width="5.5" style="1130" customWidth="1"/>
    <col min="7" max="7" width="11.875" style="1130" customWidth="1"/>
    <col min="8" max="11" width="10.875" style="1130"/>
    <col min="12" max="12" width="10.375" style="1130" customWidth="1"/>
    <col min="13" max="13" width="0" style="1130" hidden="1" customWidth="1"/>
    <col min="14" max="16384" width="10.875" style="1130"/>
  </cols>
  <sheetData>
    <row r="1" spans="1:7" ht="20.100000000000001" customHeight="1">
      <c r="B1" s="1663" t="s">
        <v>1305</v>
      </c>
      <c r="C1" s="1663"/>
    </row>
    <row r="2" spans="1:7" ht="20.100000000000001" customHeight="1">
      <c r="A2" s="1131" t="s">
        <v>11</v>
      </c>
      <c r="B2" s="845" t="s">
        <v>272</v>
      </c>
      <c r="C2" s="19"/>
      <c r="D2" s="19"/>
      <c r="E2" s="19"/>
      <c r="F2" s="19"/>
    </row>
    <row r="3" spans="1:7" ht="20.100000000000001" customHeight="1">
      <c r="B3" s="1132"/>
      <c r="C3" s="1132"/>
      <c r="D3" s="1132"/>
      <c r="E3" s="1132"/>
      <c r="F3" s="1142"/>
      <c r="G3" s="1142"/>
    </row>
    <row r="4" spans="1:7" ht="20.100000000000001" customHeight="1">
      <c r="B4" s="756" t="s">
        <v>234</v>
      </c>
      <c r="C4" s="757">
        <v>2022</v>
      </c>
      <c r="D4" s="758">
        <v>2021</v>
      </c>
      <c r="E4" s="758">
        <v>2020</v>
      </c>
      <c r="F4" s="1143"/>
    </row>
    <row r="5" spans="1:7" ht="20.100000000000001" customHeight="1">
      <c r="B5" s="1144" t="s">
        <v>837</v>
      </c>
      <c r="C5" s="1145">
        <v>2296</v>
      </c>
      <c r="D5" s="1146">
        <v>2290</v>
      </c>
      <c r="E5" s="1146">
        <v>2341</v>
      </c>
      <c r="F5" s="1143"/>
    </row>
    <row r="6" spans="1:7" ht="20.100000000000001" customHeight="1">
      <c r="B6" s="1133" t="s">
        <v>932</v>
      </c>
      <c r="C6" s="1147">
        <v>1466</v>
      </c>
      <c r="D6" s="1148">
        <v>1437</v>
      </c>
      <c r="E6" s="1148">
        <v>1474</v>
      </c>
      <c r="F6" s="1143"/>
    </row>
    <row r="7" spans="1:7" ht="20.100000000000001" customHeight="1">
      <c r="B7" s="1149" t="s">
        <v>273</v>
      </c>
      <c r="C7" s="1150">
        <v>4492</v>
      </c>
      <c r="D7" s="1151">
        <v>4662</v>
      </c>
      <c r="E7" s="1151">
        <v>4727</v>
      </c>
    </row>
    <row r="8" spans="1:7" ht="20.100000000000001" customHeight="1">
      <c r="B8" s="1152"/>
    </row>
    <row r="9" spans="1:7" ht="15.75">
      <c r="B9" s="1216" t="s">
        <v>933</v>
      </c>
      <c r="C9" s="1216"/>
      <c r="D9" s="1216"/>
      <c r="E9" s="1216"/>
    </row>
    <row r="12" spans="1:7" ht="20.100000000000001" customHeight="1">
      <c r="G12" s="1130" t="s">
        <v>274</v>
      </c>
    </row>
  </sheetData>
  <mergeCells count="1">
    <mergeCell ref="B1:C1"/>
  </mergeCells>
  <hyperlinks>
    <hyperlink ref="A2" location="Summary!A1" display=" " xr:uid="{3EFF285A-99B3-4048-82F5-D782FBDC847B}"/>
  </hyperlinks>
  <pageMargins left="0.74803149606299213" right="0.74803149606299213" top="0.98425196850393704" bottom="0.98425196850393704" header="0.51181102362204722" footer="0.51181102362204722"/>
  <pageSetup paperSize="9" scale="58"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4C9E7-CFE8-4839-B8A0-A2C991A75965}">
  <sheetPr>
    <tabColor rgb="FF00B0F0"/>
  </sheetPr>
  <dimension ref="B1:G70"/>
  <sheetViews>
    <sheetView showGridLines="0" zoomScaleNormal="100" zoomScaleSheetLayoutView="85" zoomScalePageLayoutView="220" workbookViewId="0"/>
  </sheetViews>
  <sheetFormatPr baseColWidth="10" defaultColWidth="10.875" defaultRowHeight="20.100000000000001" customHeight="1"/>
  <cols>
    <col min="1" max="1" width="5.5" customWidth="1"/>
    <col min="2" max="2" width="66.125" customWidth="1"/>
    <col min="3" max="4" width="10.875" customWidth="1"/>
    <col min="9" max="9" width="10.375" customWidth="1"/>
    <col min="10" max="10" width="0" hidden="1" customWidth="1"/>
  </cols>
  <sheetData>
    <row r="1" spans="2:7" ht="20.100000000000001" customHeight="1">
      <c r="B1" s="1663" t="s">
        <v>1305</v>
      </c>
      <c r="C1" s="1663"/>
    </row>
    <row r="2" spans="2:7" ht="20.100000000000001" customHeight="1">
      <c r="B2" s="637" t="s">
        <v>225</v>
      </c>
      <c r="C2" s="637"/>
      <c r="D2" s="637"/>
    </row>
    <row r="3" spans="2:7" ht="20.100000000000001" customHeight="1">
      <c r="B3" s="192"/>
      <c r="C3" s="192"/>
      <c r="D3" s="192"/>
    </row>
    <row r="4" spans="2:7" ht="20.100000000000001" customHeight="1">
      <c r="B4" s="494" t="s">
        <v>7</v>
      </c>
      <c r="C4" s="497">
        <v>2022</v>
      </c>
      <c r="D4" s="495">
        <v>2021</v>
      </c>
    </row>
    <row r="5" spans="2:7" ht="20.100000000000001" customHeight="1">
      <c r="B5" s="1359" t="s">
        <v>1126</v>
      </c>
      <c r="C5" s="298">
        <v>11169</v>
      </c>
      <c r="D5" s="296">
        <v>5591</v>
      </c>
    </row>
    <row r="6" spans="2:7" ht="20.100000000000001" customHeight="1">
      <c r="B6" s="1359" t="s">
        <v>1127</v>
      </c>
      <c r="C6" s="219">
        <v>519</v>
      </c>
      <c r="D6" s="1360">
        <v>2061</v>
      </c>
    </row>
    <row r="7" spans="2:7" ht="20.100000000000001" customHeight="1">
      <c r="B7" s="1359" t="s">
        <v>1128</v>
      </c>
      <c r="C7" s="219">
        <v>-47</v>
      </c>
      <c r="D7" s="1360">
        <v>-910</v>
      </c>
    </row>
    <row r="8" spans="2:7" ht="20.100000000000001" customHeight="1">
      <c r="B8" s="1359" t="s">
        <v>1129</v>
      </c>
      <c r="C8" s="298">
        <v>472</v>
      </c>
      <c r="D8" s="1360">
        <v>1151</v>
      </c>
    </row>
    <row r="9" spans="2:7" ht="20.100000000000001" customHeight="1">
      <c r="B9" s="1361" t="s">
        <v>1130</v>
      </c>
      <c r="C9" s="1362">
        <v>9784</v>
      </c>
      <c r="D9" s="150">
        <v>5404</v>
      </c>
      <c r="G9" s="216"/>
    </row>
    <row r="10" spans="2:7" s="1034" customFormat="1" ht="15.75">
      <c r="B10" s="1363" t="s">
        <v>1131</v>
      </c>
      <c r="C10" s="500">
        <v>9604</v>
      </c>
      <c r="D10" s="749">
        <v>-2765</v>
      </c>
      <c r="E10"/>
      <c r="G10" s="1364"/>
    </row>
    <row r="11" spans="2:7" ht="20.100000000000001" customHeight="1">
      <c r="B11" s="1365"/>
      <c r="C11" s="1365"/>
      <c r="D11" s="1365"/>
    </row>
    <row r="12" spans="2:7" ht="15.75">
      <c r="B12" s="1580" t="s">
        <v>642</v>
      </c>
      <c r="C12" s="1579"/>
      <c r="D12" s="1579"/>
    </row>
    <row r="13" spans="2:7" ht="15.75">
      <c r="B13" s="1580" t="s">
        <v>1132</v>
      </c>
      <c r="C13" s="1579"/>
      <c r="D13" s="1579"/>
    </row>
    <row r="14" spans="2:7" ht="15.75">
      <c r="B14" s="1580" t="s">
        <v>1133</v>
      </c>
      <c r="C14" s="1579"/>
      <c r="D14" s="1579"/>
    </row>
    <row r="15" spans="2:7" ht="15.75" customHeight="1">
      <c r="B15" s="1580" t="s">
        <v>1134</v>
      </c>
      <c r="C15" s="1579"/>
      <c r="D15" s="1579"/>
    </row>
    <row r="16" spans="2:7" ht="15.75">
      <c r="B16" s="1580" t="s">
        <v>1135</v>
      </c>
      <c r="C16" s="1579"/>
      <c r="D16" s="1579"/>
    </row>
    <row r="17" spans="2:4" ht="20.100000000000001" customHeight="1">
      <c r="B17" s="1580" t="s">
        <v>1136</v>
      </c>
      <c r="C17" s="1579"/>
      <c r="D17" s="1579"/>
    </row>
    <row r="41" ht="17.25" customHeight="1"/>
    <row r="62" spans="5:6" ht="20.100000000000001" customHeight="1">
      <c r="F62">
        <v>1614</v>
      </c>
    </row>
    <row r="63" spans="5:6" ht="20.100000000000001" customHeight="1">
      <c r="E63">
        <v>-611</v>
      </c>
      <c r="F63">
        <v>-611</v>
      </c>
    </row>
    <row r="64" spans="5:6" ht="20.100000000000001" customHeight="1">
      <c r="E64">
        <v>236</v>
      </c>
    </row>
    <row r="65" spans="6:6" ht="20.100000000000001" customHeight="1">
      <c r="F65">
        <v>188</v>
      </c>
    </row>
    <row r="67" spans="6:6" ht="20.100000000000001" customHeight="1">
      <c r="F67">
        <v>331</v>
      </c>
    </row>
    <row r="68" spans="6:6" ht="20.100000000000001" customHeight="1">
      <c r="F68">
        <v>-308</v>
      </c>
    </row>
    <row r="69" spans="6:6" ht="20.100000000000001" customHeight="1">
      <c r="F69">
        <v>-65</v>
      </c>
    </row>
    <row r="70" spans="6:6" ht="20.100000000000001" customHeight="1">
      <c r="F70" s="638">
        <v>-14</v>
      </c>
    </row>
  </sheetData>
  <mergeCells count="1">
    <mergeCell ref="B1:C1"/>
  </mergeCells>
  <pageMargins left="0.74803149606299213" right="0.74803149606299213" top="0.98425196850393704" bottom="0.98425196850393704" header="0.51181102362204722" footer="0.51181102362204722"/>
  <pageSetup paperSize="9" scale="64" orientation="portrait" r:id="rId1"/>
  <headerFooter>
    <oddFooter>&amp;L&amp;1#&amp;"Calibri"&amp;10&amp;K000000TOTAL Classification: Restricted Distribution TOTAL - All rights reserved</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6F02E-1A50-4737-A2A1-55929BA21971}">
  <sheetPr>
    <tabColor rgb="FF00B0F0"/>
  </sheetPr>
  <dimension ref="A1:G38"/>
  <sheetViews>
    <sheetView showGridLines="0" zoomScaleNormal="100" zoomScaleSheetLayoutView="85" zoomScalePageLayoutView="115" workbookViewId="0"/>
  </sheetViews>
  <sheetFormatPr baseColWidth="10" defaultColWidth="10.875" defaultRowHeight="20.100000000000001" customHeight="1"/>
  <cols>
    <col min="1" max="1" width="5.5" style="1034" customWidth="1"/>
    <col min="2" max="2" width="62.375" style="1034" customWidth="1"/>
    <col min="3" max="6" width="12" style="1034" customWidth="1"/>
    <col min="7" max="7" width="11.875" style="1034" customWidth="1"/>
    <col min="8" max="11" width="10.875" style="1034"/>
    <col min="12" max="12" width="10.375" style="1034" customWidth="1"/>
    <col min="13" max="13" width="0" style="1034" hidden="1" customWidth="1"/>
    <col min="14" max="16384" width="10.875" style="1034"/>
  </cols>
  <sheetData>
    <row r="1" spans="1:7" ht="20.100000000000001" customHeight="1">
      <c r="B1" s="1663" t="s">
        <v>1305</v>
      </c>
      <c r="C1" s="1663"/>
    </row>
    <row r="2" spans="1:7" ht="20.100000000000001" customHeight="1">
      <c r="A2" s="16" t="s">
        <v>11</v>
      </c>
      <c r="B2" s="636" t="s">
        <v>233</v>
      </c>
      <c r="C2" s="636"/>
      <c r="D2" s="636"/>
      <c r="E2" s="636"/>
      <c r="F2" s="636"/>
    </row>
    <row r="3" spans="1:7" ht="20.100000000000001" customHeight="1">
      <c r="B3" s="178"/>
      <c r="C3" s="178"/>
      <c r="D3" s="178"/>
      <c r="E3" s="178"/>
      <c r="F3" s="178"/>
      <c r="G3" s="1068"/>
    </row>
    <row r="4" spans="1:7" ht="20.100000000000001" customHeight="1">
      <c r="B4" s="501" t="s">
        <v>234</v>
      </c>
      <c r="C4" s="497">
        <v>2022</v>
      </c>
      <c r="D4" s="745">
        <v>2021</v>
      </c>
      <c r="E4" s="745">
        <v>2020</v>
      </c>
      <c r="F4" s="495">
        <v>2019</v>
      </c>
      <c r="G4" s="1063"/>
    </row>
    <row r="5" spans="1:7" ht="20.100000000000001" customHeight="1">
      <c r="B5" s="739" t="s">
        <v>1137</v>
      </c>
      <c r="C5" s="740">
        <v>469</v>
      </c>
      <c r="D5" s="741">
        <v>529</v>
      </c>
      <c r="E5" s="741">
        <v>530</v>
      </c>
      <c r="F5" s="741">
        <v>560</v>
      </c>
      <c r="G5" s="1063"/>
    </row>
    <row r="6" spans="1:7" ht="20.100000000000001" customHeight="1">
      <c r="B6" s="639" t="s">
        <v>1307</v>
      </c>
      <c r="C6" s="183">
        <v>53</v>
      </c>
      <c r="D6" s="184">
        <v>63</v>
      </c>
      <c r="E6" s="184">
        <v>69</v>
      </c>
      <c r="F6" s="184">
        <v>71</v>
      </c>
      <c r="G6" s="1063"/>
    </row>
    <row r="7" spans="1:7" ht="20.100000000000001" customHeight="1">
      <c r="B7" s="1366" t="s">
        <v>1308</v>
      </c>
      <c r="C7" s="500">
        <v>2267</v>
      </c>
      <c r="D7" s="496">
        <v>2541</v>
      </c>
      <c r="E7" s="496">
        <v>2519</v>
      </c>
      <c r="F7" s="496">
        <v>2656</v>
      </c>
    </row>
    <row r="9" spans="1:7" ht="20.100000000000001" customHeight="1">
      <c r="B9" s="1068"/>
      <c r="C9" s="1068"/>
      <c r="D9" s="1068"/>
      <c r="E9" s="1068"/>
      <c r="F9" s="1068"/>
    </row>
    <row r="10" spans="1:7" ht="20.100000000000001" customHeight="1">
      <c r="B10" s="501" t="s">
        <v>1138</v>
      </c>
      <c r="C10" s="497">
        <v>2022</v>
      </c>
      <c r="D10" s="745">
        <v>2021</v>
      </c>
      <c r="E10" s="745">
        <v>2020</v>
      </c>
      <c r="F10" s="495">
        <v>2019</v>
      </c>
    </row>
    <row r="11" spans="1:7" ht="20.100000000000001" customHeight="1">
      <c r="B11" s="739" t="s">
        <v>1139</v>
      </c>
      <c r="C11" s="742">
        <v>48.1</v>
      </c>
      <c r="D11" s="743">
        <v>42</v>
      </c>
      <c r="E11" s="743">
        <v>38.299999999999997</v>
      </c>
      <c r="F11" s="744">
        <v>34.299999999999997</v>
      </c>
    </row>
    <row r="12" spans="1:7" ht="20.100000000000001" customHeight="1">
      <c r="B12" s="639" t="s">
        <v>643</v>
      </c>
      <c r="C12" s="185">
        <v>17</v>
      </c>
      <c r="D12" s="640">
        <v>17.399999999999999</v>
      </c>
      <c r="E12" s="640">
        <v>17.600000000000001</v>
      </c>
      <c r="F12" s="186">
        <v>16.3</v>
      </c>
    </row>
    <row r="13" spans="1:7" ht="20.100000000000001" customHeight="1">
      <c r="B13" s="746" t="s">
        <v>615</v>
      </c>
      <c r="C13" s="498">
        <v>42.8</v>
      </c>
      <c r="D13" s="747">
        <v>35.1</v>
      </c>
      <c r="E13" s="747">
        <v>31.1</v>
      </c>
      <c r="F13" s="499">
        <v>27.9</v>
      </c>
    </row>
    <row r="15" spans="1:7" ht="15.75">
      <c r="B15" s="1577" t="s">
        <v>644</v>
      </c>
      <c r="C15" s="1577"/>
      <c r="D15" s="1577"/>
      <c r="E15" s="1577"/>
      <c r="F15" s="1577"/>
    </row>
    <row r="16" spans="1:7" ht="15.75">
      <c r="B16" s="1577" t="s">
        <v>645</v>
      </c>
      <c r="C16" s="1577"/>
      <c r="D16" s="1577"/>
      <c r="E16" s="1577"/>
      <c r="F16" s="1577"/>
    </row>
    <row r="17" spans="2:6" ht="15.75">
      <c r="B17" s="1577" t="s">
        <v>646</v>
      </c>
      <c r="C17" s="1577"/>
      <c r="D17" s="1577"/>
      <c r="E17" s="1577"/>
      <c r="F17" s="1577"/>
    </row>
    <row r="38" ht="17.25" customHeight="1"/>
  </sheetData>
  <mergeCells count="1">
    <mergeCell ref="B1:C1"/>
  </mergeCells>
  <hyperlinks>
    <hyperlink ref="A2" location="Summary!A1" display=" " xr:uid="{D3E5DE5D-89FD-4621-80B5-0B83CBE80209}"/>
  </hyperlinks>
  <pageMargins left="0.74803149606299213" right="0.74803149606299213" top="0.98425196850393704" bottom="0.98425196850393704" header="0.51181102362204722" footer="0.51181102362204722"/>
  <pageSetup paperSize="9" scale="64" orientation="portrait" r:id="rId1"/>
  <headerFooter>
    <oddFooter>&amp;L&amp;1#&amp;"Calibri"&amp;10&amp;K000000TOTAL Classification: Restricted Distribution TOTAL - All rights reserved</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1563D-08EB-4FB8-8FF5-7707C70839F5}">
  <sheetPr>
    <tabColor rgb="FF00B0F0"/>
  </sheetPr>
  <dimension ref="A1:J48"/>
  <sheetViews>
    <sheetView showGridLines="0" zoomScaleNormal="100" zoomScaleSheetLayoutView="100" zoomScalePageLayoutView="190" workbookViewId="0"/>
  </sheetViews>
  <sheetFormatPr baseColWidth="10" defaultColWidth="10.875" defaultRowHeight="20.100000000000001" customHeight="1"/>
  <cols>
    <col min="1" max="1" width="5.5" style="1034" customWidth="1"/>
    <col min="2" max="2" width="46.125" style="1034" customWidth="1"/>
    <col min="3" max="6" width="12" style="1034" customWidth="1"/>
    <col min="7" max="7" width="5.5" style="1034" customWidth="1"/>
    <col min="8" max="10" width="10.875" style="1034"/>
    <col min="11" max="11" width="10.375" style="1034" customWidth="1"/>
    <col min="12" max="12" width="0" style="1034" hidden="1" customWidth="1"/>
    <col min="13" max="16384" width="10.875" style="1034"/>
  </cols>
  <sheetData>
    <row r="1" spans="1:10" ht="20.100000000000001" customHeight="1">
      <c r="B1" s="1663" t="s">
        <v>1305</v>
      </c>
      <c r="C1" s="1663"/>
    </row>
    <row r="2" spans="1:10" ht="20.100000000000001" customHeight="1">
      <c r="A2" s="16" t="s">
        <v>11</v>
      </c>
      <c r="B2" s="636" t="s">
        <v>236</v>
      </c>
      <c r="C2" s="636"/>
      <c r="D2" s="636"/>
      <c r="E2" s="636"/>
      <c r="F2" s="636"/>
    </row>
    <row r="3" spans="1:10" ht="20.100000000000001" customHeight="1">
      <c r="B3" s="178"/>
      <c r="C3" s="178"/>
      <c r="D3" s="178"/>
      <c r="E3" s="178"/>
      <c r="F3" s="178"/>
    </row>
    <row r="4" spans="1:10" ht="20.100000000000001" customHeight="1">
      <c r="B4" s="1638" t="s">
        <v>647</v>
      </c>
      <c r="C4" s="497">
        <v>2022</v>
      </c>
      <c r="D4" s="1639">
        <v>2021</v>
      </c>
      <c r="E4" s="1639">
        <v>2020</v>
      </c>
      <c r="F4" s="1640">
        <v>2019</v>
      </c>
    </row>
    <row r="5" spans="1:10" ht="20.100000000000001" customHeight="1">
      <c r="B5" s="20" t="s">
        <v>237</v>
      </c>
      <c r="C5" s="643">
        <v>2.11</v>
      </c>
      <c r="D5" s="644">
        <v>2.5049999999999999</v>
      </c>
      <c r="E5" s="644">
        <v>3.1019999999999999</v>
      </c>
      <c r="F5" s="644">
        <v>3.0920000000000001</v>
      </c>
    </row>
    <row r="6" spans="1:10" ht="20.100000000000001" customHeight="1">
      <c r="B6" s="20" t="s">
        <v>238</v>
      </c>
      <c r="C6" s="643">
        <v>1.7</v>
      </c>
      <c r="D6" s="644">
        <v>1.804</v>
      </c>
      <c r="E6" s="644">
        <v>1.6679999999999999</v>
      </c>
      <c r="F6" s="644">
        <v>1.4450000000000001</v>
      </c>
    </row>
    <row r="7" spans="1:10" ht="20.100000000000001" customHeight="1">
      <c r="B7" s="20" t="s">
        <v>239</v>
      </c>
      <c r="C7" s="643">
        <v>1.29</v>
      </c>
      <c r="D7" s="644">
        <v>1.2869999999999999</v>
      </c>
      <c r="E7" s="644">
        <v>1.3420000000000001</v>
      </c>
      <c r="F7" s="644">
        <v>1.3440000000000001</v>
      </c>
    </row>
    <row r="8" spans="1:10" ht="20.100000000000001" customHeight="1">
      <c r="B8" s="20" t="s">
        <v>240</v>
      </c>
      <c r="C8" s="643" t="s">
        <v>8</v>
      </c>
      <c r="D8" s="644">
        <v>0.88600000000000001</v>
      </c>
      <c r="E8" s="644">
        <v>0.89100000000000001</v>
      </c>
      <c r="F8" s="644">
        <v>0.93899999999999995</v>
      </c>
    </row>
    <row r="9" spans="1:10" ht="20.100000000000001" customHeight="1">
      <c r="B9" s="20" t="s">
        <v>241</v>
      </c>
      <c r="C9" s="643">
        <v>0.43</v>
      </c>
      <c r="D9" s="644" t="s">
        <v>8</v>
      </c>
      <c r="E9" s="644">
        <v>0.501</v>
      </c>
      <c r="F9" s="644">
        <v>0.82099999999999995</v>
      </c>
    </row>
    <row r="10" spans="1:10" ht="20.100000000000001" customHeight="1">
      <c r="B10" s="20" t="s">
        <v>242</v>
      </c>
      <c r="C10" s="643">
        <v>0.45</v>
      </c>
      <c r="D10" s="644">
        <v>0.48099999999999998</v>
      </c>
      <c r="E10" s="644">
        <v>0.624</v>
      </c>
      <c r="F10" s="644">
        <v>0.55800000000000005</v>
      </c>
    </row>
    <row r="11" spans="1:10" ht="20.100000000000001" customHeight="1">
      <c r="B11" s="20" t="s">
        <v>648</v>
      </c>
      <c r="C11" s="643">
        <v>0.5</v>
      </c>
      <c r="D11" s="644">
        <v>0.46200000000000002</v>
      </c>
      <c r="E11" s="644">
        <v>0.45200000000000001</v>
      </c>
      <c r="F11" s="644">
        <v>0.48699999999999999</v>
      </c>
    </row>
    <row r="12" spans="1:10" ht="20.100000000000001" customHeight="1">
      <c r="B12" s="20" t="s">
        <v>243</v>
      </c>
      <c r="C12" s="643">
        <v>0.27</v>
      </c>
      <c r="D12" s="644">
        <v>0.28399999999999997</v>
      </c>
      <c r="E12" s="644">
        <v>0.27400000000000002</v>
      </c>
      <c r="F12" s="644">
        <v>0.29499999999999998</v>
      </c>
    </row>
    <row r="13" spans="1:10" ht="20.100000000000001" customHeight="1">
      <c r="B13" s="20" t="s">
        <v>649</v>
      </c>
      <c r="C13" s="643">
        <v>5.84</v>
      </c>
      <c r="D13" s="644">
        <v>5.44</v>
      </c>
      <c r="E13" s="644">
        <v>5.3360000000000003</v>
      </c>
      <c r="F13" s="644">
        <v>5.0869999999999997</v>
      </c>
    </row>
    <row r="14" spans="1:10" ht="20.100000000000001" customHeight="1">
      <c r="B14" s="20" t="s">
        <v>244</v>
      </c>
      <c r="C14" s="643">
        <v>0.08</v>
      </c>
      <c r="D14" s="644">
        <v>9.1999999999999998E-2</v>
      </c>
      <c r="E14" s="644" t="s">
        <v>8</v>
      </c>
      <c r="F14" s="644">
        <v>8.6999999999999994E-2</v>
      </c>
    </row>
    <row r="15" spans="1:10" ht="20.100000000000001" customHeight="1">
      <c r="B15" s="20" t="s">
        <v>245</v>
      </c>
      <c r="C15" s="643">
        <v>2.1</v>
      </c>
      <c r="D15" s="644">
        <v>2.1259999999999999</v>
      </c>
      <c r="E15" s="644">
        <v>2.1379999999999999</v>
      </c>
      <c r="F15" s="644">
        <v>1.8360000000000001</v>
      </c>
    </row>
    <row r="16" spans="1:10" ht="20.100000000000001" customHeight="1">
      <c r="B16" s="1641" t="s">
        <v>246</v>
      </c>
      <c r="C16" s="1642">
        <v>2.23</v>
      </c>
      <c r="D16" s="1643">
        <v>2.0379999999999998</v>
      </c>
      <c r="E16" s="1643">
        <v>1.2849999999999999</v>
      </c>
      <c r="F16" s="1643">
        <v>0.27500000000000002</v>
      </c>
      <c r="J16" s="45"/>
    </row>
    <row r="17" spans="2:6" ht="18.95" customHeight="1">
      <c r="B17" s="739" t="s">
        <v>688</v>
      </c>
      <c r="C17" s="742">
        <f>SUM(C5:C16)</f>
        <v>17</v>
      </c>
      <c r="D17" s="743">
        <v>17.407</v>
      </c>
      <c r="E17" s="743">
        <v>17.649000000000001</v>
      </c>
      <c r="F17" s="1659">
        <v>16.266999999999999</v>
      </c>
    </row>
    <row r="18" spans="2:6" ht="18.95" customHeight="1"/>
    <row r="19" spans="2:6" s="753" customFormat="1" ht="15.75">
      <c r="B19" s="1096" t="s">
        <v>833</v>
      </c>
      <c r="C19" s="1096"/>
      <c r="D19" s="1096"/>
      <c r="E19" s="1096"/>
      <c r="F19" s="1096"/>
    </row>
    <row r="20" spans="2:6" s="753" customFormat="1" ht="15.75">
      <c r="B20" s="1581" t="s">
        <v>650</v>
      </c>
      <c r="C20" s="1581"/>
      <c r="D20" s="1581"/>
      <c r="E20" s="1581"/>
      <c r="F20" s="1581"/>
    </row>
    <row r="21" spans="2:6" ht="15.75">
      <c r="B21" s="1581" t="s">
        <v>651</v>
      </c>
      <c r="C21" s="1581"/>
      <c r="D21" s="1581"/>
      <c r="E21" s="1581"/>
      <c r="F21" s="1581"/>
    </row>
    <row r="46" ht="17.25" customHeight="1"/>
    <row r="48" ht="17.25" customHeight="1"/>
  </sheetData>
  <mergeCells count="1">
    <mergeCell ref="B1:C1"/>
  </mergeCells>
  <hyperlinks>
    <hyperlink ref="A2" location="Summary!A1" display=" " xr:uid="{4DA632A0-EC22-43A0-A49D-CF42B44AE47E}"/>
  </hyperlinks>
  <pageMargins left="0.74803149606299213" right="0.74803149606299213" top="0.98425196850393704" bottom="0.98425196850393704" header="0.51181102362204722" footer="0.51181102362204722"/>
  <pageSetup paperSize="9" scale="54" orientation="portrait" r:id="rId1"/>
  <headerFooter>
    <oddFooter>&amp;L&amp;1#&amp;"Calibri"&amp;10&amp;K000000TOTAL Classification: Restricted Distribution TOTAL - All rights reserved</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8CBD2-76A3-4561-BC25-762F00CD86E2}">
  <sheetPr>
    <tabColor theme="8"/>
  </sheetPr>
  <dimension ref="B1:L72"/>
  <sheetViews>
    <sheetView showGridLines="0" zoomScaleNormal="100" zoomScaleSheetLayoutView="85" zoomScalePageLayoutView="220" workbookViewId="0"/>
  </sheetViews>
  <sheetFormatPr baseColWidth="10" defaultColWidth="10.875" defaultRowHeight="20.100000000000001" customHeight="1"/>
  <cols>
    <col min="1" max="1" width="5.5" customWidth="1"/>
    <col min="2" max="2" width="89.625" customWidth="1"/>
    <col min="3" max="4" width="10.875" customWidth="1"/>
    <col min="9" max="9" width="10.375" customWidth="1"/>
    <col min="10" max="10" width="0" hidden="1" customWidth="1"/>
  </cols>
  <sheetData>
    <row r="1" spans="2:12" ht="20.100000000000001" customHeight="1">
      <c r="B1" s="1663" t="s">
        <v>1305</v>
      </c>
      <c r="C1" s="1663"/>
    </row>
    <row r="2" spans="2:12" ht="20.100000000000001" customHeight="1">
      <c r="B2" s="637" t="s">
        <v>225</v>
      </c>
      <c r="C2" s="637"/>
      <c r="D2" s="637"/>
    </row>
    <row r="3" spans="2:12" ht="20.100000000000001" customHeight="1">
      <c r="B3" s="192"/>
      <c r="C3" s="192"/>
      <c r="D3" s="192"/>
    </row>
    <row r="4" spans="2:12" ht="20.100000000000001" customHeight="1">
      <c r="B4" s="1585" t="s">
        <v>7</v>
      </c>
      <c r="C4" s="1644">
        <v>2022</v>
      </c>
      <c r="D4" s="1587">
        <v>2021</v>
      </c>
    </row>
    <row r="5" spans="2:12" ht="20.100000000000001" customHeight="1">
      <c r="B5" s="1359" t="s">
        <v>1126</v>
      </c>
      <c r="C5" s="298">
        <v>975</v>
      </c>
      <c r="D5" s="296">
        <v>652</v>
      </c>
    </row>
    <row r="6" spans="2:12" ht="20.100000000000001" customHeight="1">
      <c r="B6" s="1359" t="s">
        <v>1127</v>
      </c>
      <c r="C6" s="219">
        <v>1385</v>
      </c>
      <c r="D6" s="1360">
        <v>1280</v>
      </c>
    </row>
    <row r="7" spans="2:12" ht="20.100000000000001" customHeight="1">
      <c r="B7" s="1359" t="s">
        <v>1128</v>
      </c>
      <c r="C7" s="219">
        <v>2136</v>
      </c>
      <c r="D7" s="1360">
        <v>2075</v>
      </c>
    </row>
    <row r="8" spans="2:12" ht="20.100000000000001" customHeight="1">
      <c r="B8" s="1359" t="s">
        <v>1129</v>
      </c>
      <c r="C8" s="298">
        <v>3521</v>
      </c>
      <c r="D8" s="1360">
        <v>3355</v>
      </c>
    </row>
    <row r="9" spans="2:12" ht="20.100000000000001" customHeight="1">
      <c r="B9" s="1361" t="s">
        <v>1130</v>
      </c>
      <c r="C9" s="298">
        <v>970</v>
      </c>
      <c r="D9" s="1360">
        <v>720</v>
      </c>
    </row>
    <row r="10" spans="2:12" s="1034" customFormat="1" ht="15.75">
      <c r="B10" s="1637" t="s">
        <v>1131</v>
      </c>
      <c r="C10" s="1584">
        <v>66</v>
      </c>
      <c r="D10" s="1588">
        <v>3592</v>
      </c>
      <c r="E10"/>
      <c r="F10"/>
      <c r="G10"/>
      <c r="H10"/>
      <c r="I10"/>
      <c r="J10"/>
      <c r="K10"/>
      <c r="L10"/>
    </row>
    <row r="11" spans="2:12" ht="20.100000000000001" customHeight="1">
      <c r="B11" s="1365"/>
      <c r="C11" s="1365"/>
      <c r="D11" s="1365"/>
    </row>
    <row r="12" spans="2:12" ht="15.75">
      <c r="B12" s="1705" t="s">
        <v>642</v>
      </c>
      <c r="C12" s="1705"/>
      <c r="D12" s="1705"/>
    </row>
    <row r="13" spans="2:12" ht="15.75">
      <c r="B13" s="1705" t="s">
        <v>1132</v>
      </c>
      <c r="C13" s="1705"/>
      <c r="D13" s="1705"/>
    </row>
    <row r="14" spans="2:12" ht="15.75">
      <c r="B14" s="1705" t="s">
        <v>1133</v>
      </c>
      <c r="C14" s="1705"/>
      <c r="D14" s="1705"/>
    </row>
    <row r="15" spans="2:12" ht="15.75">
      <c r="B15" s="1705" t="s">
        <v>1134</v>
      </c>
      <c r="C15" s="1705"/>
      <c r="D15" s="1705"/>
    </row>
    <row r="16" spans="2:12" ht="25.5" customHeight="1">
      <c r="B16" s="1706" t="s">
        <v>1140</v>
      </c>
      <c r="C16" s="1706"/>
      <c r="D16" s="1706"/>
    </row>
    <row r="17" spans="2:4" ht="15.75">
      <c r="B17" s="1705" t="s">
        <v>1136</v>
      </c>
      <c r="C17" s="1705"/>
      <c r="D17" s="1705"/>
    </row>
    <row r="18" spans="2:4" ht="15.75"/>
    <row r="19" spans="2:4" ht="15.75"/>
    <row r="20" spans="2:4" ht="15.75"/>
    <row r="21" spans="2:4" ht="15.75"/>
    <row r="43" ht="17.25" customHeight="1"/>
    <row r="64" spans="6:6" ht="20.100000000000001" customHeight="1">
      <c r="F64">
        <v>1614</v>
      </c>
    </row>
    <row r="65" spans="5:6" ht="20.100000000000001" customHeight="1">
      <c r="E65">
        <v>-611</v>
      </c>
      <c r="F65">
        <v>-611</v>
      </c>
    </row>
    <row r="66" spans="5:6" ht="20.100000000000001" customHeight="1">
      <c r="E66">
        <v>236</v>
      </c>
    </row>
    <row r="67" spans="5:6" ht="20.100000000000001" customHeight="1">
      <c r="F67">
        <v>188</v>
      </c>
    </row>
    <row r="69" spans="5:6" ht="20.100000000000001" customHeight="1">
      <c r="F69">
        <v>331</v>
      </c>
    </row>
    <row r="70" spans="5:6" ht="20.100000000000001" customHeight="1">
      <c r="F70">
        <v>-308</v>
      </c>
    </row>
    <row r="71" spans="5:6" ht="20.100000000000001" customHeight="1">
      <c r="F71">
        <v>-65</v>
      </c>
    </row>
    <row r="72" spans="5:6" ht="20.100000000000001" customHeight="1">
      <c r="F72" s="638">
        <v>-14</v>
      </c>
    </row>
  </sheetData>
  <mergeCells count="7">
    <mergeCell ref="B1:C1"/>
    <mergeCell ref="B17:D17"/>
    <mergeCell ref="B12:D12"/>
    <mergeCell ref="B13:D13"/>
    <mergeCell ref="B14:D14"/>
    <mergeCell ref="B15:D15"/>
    <mergeCell ref="B16:D16"/>
  </mergeCells>
  <pageMargins left="0.74803149606299213" right="0.74803149606299213" top="0.98425196850393704" bottom="0.98425196850393704" header="0.51181102362204722" footer="0.51181102362204722"/>
  <pageSetup paperSize="9" scale="64" orientation="portrait" r:id="rId1"/>
  <headerFooter>
    <oddFooter>&amp;L&amp;1#&amp;"Calibri"&amp;10&amp;K000000TOTAL Classification: Restricted Distribution TOTAL - All rights reserved</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1805C-30DB-4171-8C23-E5EBBB55C45A}">
  <sheetPr>
    <tabColor theme="8"/>
  </sheetPr>
  <dimension ref="A1:G48"/>
  <sheetViews>
    <sheetView showGridLines="0" zoomScale="120" zoomScaleNormal="120" zoomScaleSheetLayoutView="85" zoomScalePageLayoutView="115" workbookViewId="0">
      <selection activeCell="H14" sqref="H14"/>
    </sheetView>
  </sheetViews>
  <sheetFormatPr baseColWidth="10" defaultColWidth="10.875" defaultRowHeight="20.100000000000001" customHeight="1"/>
  <cols>
    <col min="1" max="1" width="5.5" style="1034" customWidth="1"/>
    <col min="2" max="2" width="74.875" style="1034" customWidth="1"/>
    <col min="3" max="3" width="11.25" style="1034" customWidth="1"/>
    <col min="4" max="5" width="12" style="1034" customWidth="1"/>
    <col min="6" max="6" width="5.5" style="1034" customWidth="1"/>
    <col min="7" max="7" width="11.875" style="1034" customWidth="1"/>
    <col min="8" max="11" width="10.875" style="1034"/>
    <col min="12" max="12" width="10.375" style="1034" customWidth="1"/>
    <col min="13" max="13" width="0" style="1034" hidden="1" customWidth="1"/>
    <col min="14" max="16384" width="10.875" style="1034"/>
  </cols>
  <sheetData>
    <row r="1" spans="1:7" ht="20.100000000000001" customHeight="1">
      <c r="B1" s="1663" t="s">
        <v>1305</v>
      </c>
      <c r="C1" s="1663"/>
    </row>
    <row r="2" spans="1:7" ht="20.100000000000001" customHeight="1">
      <c r="A2" s="16" t="s">
        <v>11</v>
      </c>
      <c r="B2" s="636" t="s">
        <v>235</v>
      </c>
      <c r="C2" s="641"/>
      <c r="D2" s="641"/>
      <c r="E2" s="641"/>
      <c r="F2" s="636"/>
    </row>
    <row r="3" spans="1:7" ht="20.100000000000001" customHeight="1">
      <c r="B3" s="178"/>
      <c r="C3" s="178"/>
      <c r="D3" s="178"/>
      <c r="E3" s="178"/>
      <c r="F3" s="1068"/>
      <c r="G3" s="1068"/>
    </row>
    <row r="4" spans="1:7" ht="20.100000000000001" customHeight="1">
      <c r="B4" s="1585"/>
      <c r="C4" s="1586">
        <v>2022</v>
      </c>
      <c r="D4" s="1589">
        <v>2021</v>
      </c>
      <c r="E4" s="1589">
        <v>2020</v>
      </c>
      <c r="F4" s="1063"/>
    </row>
    <row r="5" spans="1:7" ht="20.100000000000001" customHeight="1">
      <c r="B5" s="187" t="s">
        <v>826</v>
      </c>
      <c r="C5" s="188">
        <v>11.7</v>
      </c>
      <c r="D5" s="642">
        <v>8</v>
      </c>
      <c r="E5" s="642">
        <v>5.6</v>
      </c>
      <c r="F5" s="1063"/>
    </row>
    <row r="6" spans="1:7" ht="20.100000000000001" customHeight="1">
      <c r="B6" s="187" t="s">
        <v>827</v>
      </c>
      <c r="C6" s="188">
        <v>4.9000000000000004</v>
      </c>
      <c r="D6" s="642">
        <v>2</v>
      </c>
      <c r="E6" s="642">
        <v>1.3</v>
      </c>
      <c r="F6" s="1063"/>
    </row>
    <row r="7" spans="1:7" ht="20.100000000000001" customHeight="1">
      <c r="B7" s="1596" t="s">
        <v>1141</v>
      </c>
      <c r="C7" s="1597">
        <v>0.2</v>
      </c>
      <c r="D7" s="1598">
        <v>0.2</v>
      </c>
      <c r="E7" s="1598">
        <v>0.1</v>
      </c>
      <c r="F7" s="1063"/>
    </row>
    <row r="8" spans="1:7" ht="20.100000000000001" customHeight="1">
      <c r="B8" s="1599" t="s">
        <v>1309</v>
      </c>
      <c r="C8" s="1600">
        <v>16.8</v>
      </c>
      <c r="D8" s="1601">
        <v>10.3</v>
      </c>
      <c r="E8" s="1601">
        <v>7</v>
      </c>
      <c r="F8" s="1063"/>
    </row>
    <row r="9" spans="1:7" ht="20.100000000000001" customHeight="1">
      <c r="B9" s="1593" t="s">
        <v>1310</v>
      </c>
      <c r="C9" s="1594">
        <v>69</v>
      </c>
      <c r="D9" s="1595">
        <v>43</v>
      </c>
      <c r="E9" s="1595">
        <v>28.6</v>
      </c>
      <c r="F9" s="1063"/>
    </row>
    <row r="10" spans="1:7" ht="20.100000000000001" customHeight="1">
      <c r="B10" s="1599" t="s">
        <v>1311</v>
      </c>
      <c r="C10" s="1600">
        <v>33.4</v>
      </c>
      <c r="D10" s="1601">
        <v>28</v>
      </c>
      <c r="E10" s="1601">
        <v>17.5</v>
      </c>
      <c r="F10" s="1063"/>
    </row>
    <row r="11" spans="1:7" ht="20.100000000000001" customHeight="1">
      <c r="B11" s="182" t="s">
        <v>1142</v>
      </c>
      <c r="C11" s="190">
        <v>4.2</v>
      </c>
      <c r="D11" s="640">
        <v>4.2</v>
      </c>
      <c r="E11" s="640">
        <v>3.6</v>
      </c>
      <c r="F11" s="1063"/>
    </row>
    <row r="12" spans="1:7" ht="20.100000000000001" customHeight="1">
      <c r="B12" s="182" t="s">
        <v>828</v>
      </c>
      <c r="C12" s="190">
        <v>1.6</v>
      </c>
      <c r="D12" s="640">
        <v>1.6</v>
      </c>
      <c r="E12" s="640">
        <v>1.6</v>
      </c>
      <c r="F12" s="1063"/>
    </row>
    <row r="13" spans="1:7" ht="20.100000000000001" customHeight="1">
      <c r="B13" s="182" t="s">
        <v>1143</v>
      </c>
      <c r="C13" s="190">
        <v>33.200000000000003</v>
      </c>
      <c r="D13" s="640">
        <v>21.2</v>
      </c>
      <c r="E13" s="640">
        <v>14.1</v>
      </c>
      <c r="F13" s="1063"/>
    </row>
    <row r="14" spans="1:7" ht="20.100000000000001" customHeight="1">
      <c r="B14" s="1367" t="s">
        <v>1144</v>
      </c>
      <c r="C14" s="190">
        <v>10.4</v>
      </c>
      <c r="D14" s="640">
        <v>6.8</v>
      </c>
      <c r="E14" s="640">
        <v>4</v>
      </c>
      <c r="F14" s="1063"/>
    </row>
    <row r="15" spans="1:7" ht="20.100000000000001" customHeight="1">
      <c r="B15" s="182" t="s">
        <v>829</v>
      </c>
      <c r="C15" s="190">
        <v>6.1</v>
      </c>
      <c r="D15" s="640">
        <v>6.1</v>
      </c>
      <c r="E15" s="640">
        <v>5.6</v>
      </c>
      <c r="F15" s="1063"/>
    </row>
    <row r="16" spans="1:7" ht="20.100000000000001" customHeight="1">
      <c r="B16" s="182" t="s">
        <v>830</v>
      </c>
      <c r="C16" s="190">
        <v>2.7</v>
      </c>
      <c r="D16" s="640">
        <v>2.7</v>
      </c>
      <c r="E16" s="640">
        <v>2.7</v>
      </c>
      <c r="F16" s="1063"/>
    </row>
    <row r="17" spans="2:6" ht="20.100000000000001" customHeight="1">
      <c r="B17" s="182" t="s">
        <v>831</v>
      </c>
      <c r="C17" s="190">
        <v>55.3</v>
      </c>
      <c r="D17" s="640">
        <v>56.6</v>
      </c>
      <c r="E17" s="640">
        <v>47.3</v>
      </c>
      <c r="F17" s="1063"/>
    </row>
    <row r="18" spans="2:6" ht="20.100000000000001" customHeight="1">
      <c r="B18" s="1590" t="s">
        <v>832</v>
      </c>
      <c r="C18" s="1591">
        <v>96.3</v>
      </c>
      <c r="D18" s="1592">
        <v>101.2</v>
      </c>
      <c r="E18" s="1592">
        <v>95.8</v>
      </c>
    </row>
    <row r="20" spans="2:6" ht="15.75">
      <c r="B20" s="1093" t="s">
        <v>1145</v>
      </c>
      <c r="C20" s="1068"/>
      <c r="D20" s="1068"/>
      <c r="E20" s="1068"/>
    </row>
    <row r="21" spans="2:6" ht="15.75">
      <c r="B21" s="1093" t="s">
        <v>1146</v>
      </c>
      <c r="C21" s="1068"/>
      <c r="D21" s="1068"/>
      <c r="E21" s="1068"/>
    </row>
    <row r="22" spans="2:6" ht="15.75">
      <c r="B22" s="1093" t="s">
        <v>1147</v>
      </c>
      <c r="C22" s="1068"/>
      <c r="D22" s="1068"/>
      <c r="E22" s="1068"/>
    </row>
    <row r="23" spans="2:6" ht="15.75">
      <c r="B23" s="1093" t="s">
        <v>1148</v>
      </c>
    </row>
    <row r="24" spans="2:6" ht="15.75">
      <c r="B24" s="1093" t="s">
        <v>1149</v>
      </c>
    </row>
    <row r="47" ht="17.25" customHeight="1"/>
    <row r="48" ht="17.25" customHeight="1"/>
  </sheetData>
  <mergeCells count="1">
    <mergeCell ref="B1:C1"/>
  </mergeCells>
  <hyperlinks>
    <hyperlink ref="A2" location="Summary!A1" display=" " xr:uid="{C6F75397-8983-4E04-943A-9A4D43633627}"/>
  </hyperlinks>
  <pageMargins left="0.74803149606299213" right="0.74803149606299213" top="0.98425196850393704" bottom="0.98425196850393704" header="0.51181102362204722" footer="0.51181102362204722"/>
  <pageSetup paperSize="9" scale="58" orientation="portrait" r:id="rId1"/>
  <headerFooter>
    <oddFooter>&amp;L&amp;1#&amp;"Calibri"&amp;10&amp;K000000TOTAL Classification: Restricted Distribution TOTAL - All rights reserved</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08148-865E-43C0-AC01-13A923D317D1}">
  <sheetPr>
    <tabColor theme="8"/>
  </sheetPr>
  <dimension ref="A1:FQ46"/>
  <sheetViews>
    <sheetView showGridLines="0" zoomScaleNormal="100" zoomScaleSheetLayoutView="100" zoomScalePageLayoutView="115" workbookViewId="0">
      <selection sqref="A1:C19"/>
    </sheetView>
  </sheetViews>
  <sheetFormatPr baseColWidth="10" defaultColWidth="10.875" defaultRowHeight="20.100000000000001" customHeight="1"/>
  <cols>
    <col min="1" max="1" width="5.5" customWidth="1"/>
    <col min="2" max="2" width="74.875" customWidth="1"/>
    <col min="3" max="3" width="12" customWidth="1"/>
    <col min="4" max="4" width="11.875" customWidth="1"/>
    <col min="9" max="9" width="10.375" customWidth="1"/>
    <col min="10" max="10" width="0" hidden="1" customWidth="1"/>
    <col min="14" max="14" width="12.125" bestFit="1" customWidth="1"/>
  </cols>
  <sheetData>
    <row r="1" spans="1:173" ht="20.100000000000001" customHeight="1">
      <c r="B1" s="1663" t="s">
        <v>1305</v>
      </c>
      <c r="C1" s="1663"/>
    </row>
    <row r="2" spans="1:173" ht="31.5" customHeight="1">
      <c r="A2" s="16" t="s">
        <v>11</v>
      </c>
      <c r="B2" s="1707" t="s">
        <v>1150</v>
      </c>
      <c r="C2" s="1707"/>
    </row>
    <row r="3" spans="1:173" ht="20.100000000000001" customHeight="1">
      <c r="B3" s="192"/>
      <c r="C3" s="192"/>
      <c r="D3" s="1075"/>
    </row>
    <row r="4" spans="1:173" ht="20.100000000000001" customHeight="1">
      <c r="B4" s="1602" t="s">
        <v>653</v>
      </c>
      <c r="C4" s="1603">
        <v>2022</v>
      </c>
    </row>
    <row r="5" spans="1:173" ht="20.100000000000001" customHeight="1">
      <c r="B5" s="194" t="s">
        <v>258</v>
      </c>
      <c r="C5" s="202">
        <v>399</v>
      </c>
    </row>
    <row r="6" spans="1:173" ht="20.100000000000001" customHeight="1">
      <c r="B6" s="194" t="s">
        <v>259</v>
      </c>
      <c r="C6" s="202">
        <v>445</v>
      </c>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3"/>
      <c r="AG6" s="193"/>
      <c r="AH6" s="193"/>
      <c r="AI6" s="193"/>
      <c r="AJ6" s="193"/>
      <c r="AK6" s="193"/>
      <c r="AL6" s="193"/>
      <c r="AM6" s="193"/>
      <c r="AN6" s="193"/>
      <c r="AO6" s="193"/>
      <c r="AP6" s="193"/>
      <c r="AQ6" s="193"/>
      <c r="AR6" s="193"/>
      <c r="AS6" s="193"/>
      <c r="AT6" s="193"/>
      <c r="AU6" s="193"/>
      <c r="AV6" s="193"/>
      <c r="AW6" s="193"/>
      <c r="AX6" s="193"/>
      <c r="AY6" s="193"/>
      <c r="AZ6" s="193"/>
      <c r="BA6" s="193"/>
      <c r="BB6" s="193"/>
      <c r="BC6" s="193"/>
      <c r="BD6" s="193"/>
      <c r="BE6" s="193"/>
      <c r="BF6" s="193"/>
      <c r="BG6" s="193"/>
      <c r="BH6" s="193"/>
      <c r="BI6" s="193"/>
      <c r="BJ6" s="193"/>
      <c r="BK6" s="193"/>
      <c r="BL6" s="193"/>
      <c r="BM6" s="193"/>
      <c r="BN6" s="193"/>
      <c r="BO6" s="193"/>
      <c r="BP6" s="193"/>
      <c r="BQ6" s="193"/>
      <c r="BR6" s="193"/>
      <c r="BS6" s="193"/>
      <c r="BT6" s="193"/>
      <c r="BU6" s="193"/>
      <c r="BV6" s="193"/>
      <c r="BW6" s="193"/>
      <c r="BX6" s="193"/>
      <c r="BY6" s="193"/>
      <c r="BZ6" s="193"/>
      <c r="CA6" s="193"/>
      <c r="CB6" s="193"/>
      <c r="CC6" s="193"/>
      <c r="CD6" s="193"/>
      <c r="CE6" s="193"/>
      <c r="CF6" s="193"/>
      <c r="CG6" s="193"/>
      <c r="CH6" s="193"/>
      <c r="CI6" s="193"/>
      <c r="CJ6" s="193"/>
      <c r="CK6" s="193"/>
      <c r="CL6" s="193"/>
      <c r="CM6" s="193"/>
      <c r="CN6" s="193"/>
      <c r="CO6" s="193"/>
      <c r="CP6" s="193"/>
      <c r="CQ6" s="193"/>
      <c r="CR6" s="193"/>
      <c r="CS6" s="193"/>
      <c r="CT6" s="193"/>
      <c r="CU6" s="193"/>
      <c r="CV6" s="193"/>
      <c r="CW6" s="193"/>
      <c r="CX6" s="193"/>
      <c r="CY6" s="193"/>
      <c r="CZ6" s="193"/>
      <c r="DA6" s="193"/>
      <c r="DB6" s="193"/>
      <c r="DC6" s="193"/>
      <c r="DD6" s="193"/>
      <c r="DE6" s="193"/>
      <c r="DF6" s="193"/>
      <c r="DG6" s="193"/>
      <c r="DH6" s="193"/>
      <c r="DI6" s="193"/>
      <c r="DJ6" s="193"/>
      <c r="DK6" s="193"/>
      <c r="DL6" s="193"/>
      <c r="DM6" s="193"/>
      <c r="DN6" s="193"/>
      <c r="DO6" s="193"/>
      <c r="DP6" s="193"/>
      <c r="DQ6" s="193"/>
      <c r="DR6" s="193"/>
      <c r="DS6" s="193"/>
      <c r="DT6" s="193"/>
      <c r="DU6" s="193"/>
      <c r="DV6" s="193"/>
      <c r="DW6" s="193"/>
      <c r="DX6" s="193"/>
      <c r="DY6" s="193"/>
      <c r="DZ6" s="193"/>
      <c r="EA6" s="193"/>
      <c r="EB6" s="193"/>
      <c r="EC6" s="193"/>
      <c r="ED6" s="193"/>
      <c r="EE6" s="193"/>
      <c r="EF6" s="193"/>
      <c r="EG6" s="193"/>
      <c r="EH6" s="193"/>
      <c r="EI6" s="193"/>
      <c r="EJ6" s="193"/>
      <c r="EK6" s="193"/>
      <c r="EL6" s="193"/>
      <c r="EM6" s="193"/>
      <c r="EN6" s="193"/>
      <c r="EO6" s="193"/>
      <c r="EP6" s="193"/>
      <c r="EQ6" s="193"/>
      <c r="ER6" s="193"/>
      <c r="ES6" s="193"/>
      <c r="ET6" s="193"/>
      <c r="EU6" s="193"/>
      <c r="EV6" s="193"/>
      <c r="EW6" s="193"/>
      <c r="EX6" s="193"/>
      <c r="EY6" s="193"/>
      <c r="EZ6" s="193"/>
      <c r="FA6" s="193"/>
      <c r="FB6" s="193"/>
      <c r="FC6" s="193"/>
      <c r="FD6" s="193"/>
      <c r="FE6" s="193"/>
      <c r="FF6" s="193"/>
      <c r="FG6" s="193"/>
      <c r="FH6" s="193"/>
      <c r="FI6" s="193"/>
      <c r="FJ6" s="193"/>
      <c r="FK6" s="193"/>
      <c r="FL6" s="193"/>
      <c r="FM6" s="193"/>
      <c r="FN6" s="193"/>
      <c r="FO6" s="193"/>
      <c r="FP6" s="193"/>
      <c r="FQ6" s="193"/>
    </row>
    <row r="7" spans="1:173" ht="20.100000000000001" customHeight="1">
      <c r="B7" s="194" t="s">
        <v>260</v>
      </c>
      <c r="C7" s="202">
        <v>440</v>
      </c>
    </row>
    <row r="8" spans="1:173" ht="20.100000000000001" customHeight="1">
      <c r="B8" s="194" t="s">
        <v>261</v>
      </c>
      <c r="C8" s="202">
        <v>884</v>
      </c>
    </row>
    <row r="9" spans="1:173" ht="20.100000000000001" customHeight="1">
      <c r="B9" s="194" t="s">
        <v>654</v>
      </c>
      <c r="C9" s="202">
        <v>446</v>
      </c>
    </row>
    <row r="10" spans="1:173" ht="20.100000000000001" customHeight="1">
      <c r="B10" s="194" t="s">
        <v>655</v>
      </c>
      <c r="C10" s="203">
        <v>183</v>
      </c>
      <c r="D10" s="197"/>
    </row>
    <row r="11" spans="1:173" ht="20.100000000000001" customHeight="1">
      <c r="B11" s="194" t="s">
        <v>262</v>
      </c>
      <c r="C11" s="203">
        <v>843</v>
      </c>
    </row>
    <row r="12" spans="1:173" ht="20.100000000000001" customHeight="1">
      <c r="B12" s="194" t="s">
        <v>656</v>
      </c>
      <c r="C12" s="202">
        <v>404</v>
      </c>
    </row>
    <row r="13" spans="1:173" ht="20.100000000000001" customHeight="1">
      <c r="B13" s="1604" t="s">
        <v>657</v>
      </c>
      <c r="C13" s="1605">
        <v>148</v>
      </c>
    </row>
    <row r="14" spans="1:173" ht="20.100000000000001" customHeight="1">
      <c r="B14" s="1606" t="s">
        <v>909</v>
      </c>
      <c r="C14" s="1607">
        <f>SUM(C5:C13)</f>
        <v>4192</v>
      </c>
      <c r="E14" s="216"/>
    </row>
    <row r="15" spans="1:173" ht="20.100000000000001" customHeight="1">
      <c r="B15" s="1608" t="s">
        <v>1151</v>
      </c>
      <c r="C15" s="1609">
        <v>1600</v>
      </c>
    </row>
    <row r="16" spans="1:173" ht="20.100000000000001" customHeight="1">
      <c r="B16" s="1606" t="s">
        <v>688</v>
      </c>
      <c r="C16" s="1607">
        <f>C15+C14</f>
        <v>5792</v>
      </c>
    </row>
    <row r="18" spans="2:3" ht="20.100000000000001" customHeight="1">
      <c r="B18" s="1368" t="s">
        <v>1152</v>
      </c>
      <c r="C18" s="1368"/>
    </row>
    <row r="22" spans="2:3" ht="20.100000000000001" customHeight="1">
      <c r="C22" s="197"/>
    </row>
    <row r="23" spans="2:3" ht="20.100000000000001" customHeight="1">
      <c r="C23" s="215"/>
    </row>
    <row r="46" ht="17.25" customHeight="1"/>
  </sheetData>
  <mergeCells count="2">
    <mergeCell ref="B2:C2"/>
    <mergeCell ref="B1:C1"/>
  </mergeCells>
  <hyperlinks>
    <hyperlink ref="A2" location="Summary!A1" display=" " xr:uid="{40ADED0E-CE9F-4C80-A762-0F6B6DA4CDF1}"/>
  </hyperlinks>
  <pageMargins left="0.74803149606299213" right="0.74803149606299213" top="0.98425196850393704" bottom="0.98425196850393704" header="0.51181102362204722" footer="0.51181102362204722"/>
  <pageSetup paperSize="9" scale="58" orientation="portrait" r:id="rId1"/>
  <headerFooter>
    <oddFooter>&amp;L&amp;1#&amp;"Calibri"&amp;10&amp;K000000TOTAL Classification: Restricted Distribution TOTAL - All rights reserved</oddFooter>
  </headerFooter>
  <ignoredErrors>
    <ignoredError sqref="C14"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E81D8-BDBA-4A0B-AF94-FD6C5A93D1F0}">
  <sheetPr>
    <tabColor rgb="FF285AFF"/>
    <pageSetUpPr fitToPage="1"/>
  </sheetPr>
  <dimension ref="A1:T39"/>
  <sheetViews>
    <sheetView showGridLines="0" zoomScaleNormal="100" zoomScaleSheetLayoutView="100" zoomScalePageLayoutView="130" workbookViewId="0">
      <pane xSplit="2" ySplit="5" topLeftCell="C6" activePane="bottomRight" state="frozen"/>
      <selection activeCell="B36" sqref="B36"/>
      <selection pane="topRight" activeCell="B36" sqref="B36"/>
      <selection pane="bottomLeft" activeCell="B36" sqref="B36"/>
      <selection pane="bottomRight"/>
    </sheetView>
  </sheetViews>
  <sheetFormatPr baseColWidth="10" defaultColWidth="11" defaultRowHeight="20.100000000000001" customHeight="1"/>
  <cols>
    <col min="1" max="1" width="5.5" style="1130" customWidth="1"/>
    <col min="2" max="2" width="46.125" style="1130" customWidth="1"/>
    <col min="3" max="3" width="8.5" style="1130" customWidth="1"/>
    <col min="4" max="4" width="16.875" style="1130" customWidth="1"/>
    <col min="5" max="5" width="16.75" style="1130" customWidth="1"/>
    <col min="6" max="6" width="13.875" style="1130" customWidth="1"/>
    <col min="7" max="8" width="12" style="1130" customWidth="1"/>
    <col min="9" max="13" width="13" style="1130" customWidth="1"/>
    <col min="14" max="20" width="10.5" style="1130" customWidth="1"/>
    <col min="21" max="16384" width="11" style="1130"/>
  </cols>
  <sheetData>
    <row r="1" spans="1:20" ht="20.100000000000001" customHeight="1">
      <c r="B1" s="1663" t="s">
        <v>1305</v>
      </c>
      <c r="C1" s="1663"/>
    </row>
    <row r="2" spans="1:20" ht="20.100000000000001" customHeight="1">
      <c r="A2" s="1131" t="s">
        <v>11</v>
      </c>
      <c r="B2" s="1665" t="s">
        <v>196</v>
      </c>
      <c r="C2" s="1665"/>
      <c r="D2" s="1665"/>
      <c r="E2" s="1665"/>
      <c r="F2" s="1665"/>
      <c r="G2" s="1665"/>
      <c r="H2" s="1665"/>
      <c r="I2" s="1665"/>
      <c r="J2" s="1665"/>
      <c r="K2" s="1665"/>
      <c r="L2" s="1665"/>
      <c r="M2" s="1665"/>
      <c r="N2" s="19"/>
      <c r="O2" s="19"/>
      <c r="P2" s="19"/>
      <c r="Q2" s="19"/>
      <c r="R2" s="19"/>
      <c r="S2" s="19"/>
      <c r="T2" s="19"/>
    </row>
    <row r="3" spans="1:20" ht="20.100000000000001" customHeight="1">
      <c r="B3" s="1079"/>
      <c r="C3" s="1079"/>
      <c r="D3" s="1079"/>
      <c r="E3" s="1079"/>
      <c r="F3" s="1079"/>
      <c r="G3" s="1079"/>
      <c r="H3" s="1079"/>
      <c r="I3" s="1079"/>
      <c r="J3" s="1079"/>
      <c r="K3" s="1079"/>
      <c r="L3" s="1079"/>
      <c r="M3" s="1079"/>
    </row>
    <row r="4" spans="1:20" ht="20.100000000000001" customHeight="1">
      <c r="B4" s="759"/>
      <c r="C4" s="1222">
        <v>2022</v>
      </c>
      <c r="D4" s="1670" t="s">
        <v>3</v>
      </c>
      <c r="E4" s="1670"/>
      <c r="F4" s="1670"/>
      <c r="G4" s="1670"/>
      <c r="H4" s="1223"/>
      <c r="I4" s="1224">
        <v>2021</v>
      </c>
      <c r="J4" s="1670" t="s">
        <v>3</v>
      </c>
      <c r="K4" s="1670"/>
      <c r="L4" s="1670"/>
      <c r="M4" s="1670"/>
      <c r="N4" s="1223"/>
      <c r="O4" s="1224">
        <v>2020</v>
      </c>
      <c r="P4" s="1670" t="s">
        <v>3</v>
      </c>
      <c r="Q4" s="1670"/>
      <c r="R4" s="1670"/>
      <c r="S4" s="1670"/>
      <c r="T4" s="1223"/>
    </row>
    <row r="5" spans="1:20" ht="20.100000000000001" customHeight="1">
      <c r="B5" s="759" t="s">
        <v>7</v>
      </c>
      <c r="C5" s="1225" t="s">
        <v>4</v>
      </c>
      <c r="D5" s="1225" t="s">
        <v>673</v>
      </c>
      <c r="E5" s="1225" t="s">
        <v>674</v>
      </c>
      <c r="F5" s="1225" t="s">
        <v>675</v>
      </c>
      <c r="G5" s="1225" t="s">
        <v>676</v>
      </c>
      <c r="H5" s="1208"/>
      <c r="I5" s="1225" t="s">
        <v>4</v>
      </c>
      <c r="J5" s="1226" t="s">
        <v>673</v>
      </c>
      <c r="K5" s="1226" t="s">
        <v>674</v>
      </c>
      <c r="L5" s="1226" t="s">
        <v>675</v>
      </c>
      <c r="M5" s="1226" t="s">
        <v>676</v>
      </c>
      <c r="N5" s="1223"/>
      <c r="O5" s="1225" t="s">
        <v>4</v>
      </c>
      <c r="P5" s="1226" t="s">
        <v>893</v>
      </c>
      <c r="Q5" s="1226" t="s">
        <v>894</v>
      </c>
      <c r="R5" s="1226" t="s">
        <v>895</v>
      </c>
      <c r="S5" s="1226" t="s">
        <v>896</v>
      </c>
      <c r="T5" s="1223"/>
    </row>
    <row r="6" spans="1:20" ht="20.100000000000001" customHeight="1">
      <c r="B6" s="1227" t="s">
        <v>677</v>
      </c>
      <c r="C6" s="1228">
        <v>51107</v>
      </c>
      <c r="D6" s="1229">
        <v>12612</v>
      </c>
      <c r="E6" s="1230">
        <v>13877</v>
      </c>
      <c r="F6" s="1230">
        <v>13833</v>
      </c>
      <c r="G6" s="1228">
        <v>10785</v>
      </c>
      <c r="H6" s="1208"/>
      <c r="I6" s="1231">
        <v>25158</v>
      </c>
      <c r="J6" s="1232">
        <v>4320</v>
      </c>
      <c r="K6" s="1232">
        <v>4795</v>
      </c>
      <c r="L6" s="1232">
        <v>6811</v>
      </c>
      <c r="M6" s="1231">
        <v>9232</v>
      </c>
      <c r="N6" s="1208"/>
      <c r="O6" s="1231">
        <v>5960</v>
      </c>
      <c r="P6" s="1232">
        <v>2089</v>
      </c>
      <c r="Q6" s="1232">
        <v>387</v>
      </c>
      <c r="R6" s="1232">
        <v>1693</v>
      </c>
      <c r="S6" s="1231">
        <v>1791</v>
      </c>
      <c r="T6" s="1208"/>
    </row>
    <row r="7" spans="1:20" ht="20.100000000000001" customHeight="1">
      <c r="B7" s="1233" t="s">
        <v>189</v>
      </c>
      <c r="C7" s="1234">
        <v>7511</v>
      </c>
      <c r="D7" s="1235">
        <v>1917</v>
      </c>
      <c r="E7" s="1236">
        <v>1481</v>
      </c>
      <c r="F7" s="1236">
        <v>2558</v>
      </c>
      <c r="G7" s="1234">
        <v>1555</v>
      </c>
      <c r="H7" s="1208"/>
      <c r="I7" s="1237">
        <v>4007</v>
      </c>
      <c r="J7" s="1238">
        <v>812</v>
      </c>
      <c r="K7" s="1238">
        <v>502</v>
      </c>
      <c r="L7" s="1238">
        <v>1035</v>
      </c>
      <c r="M7" s="1238">
        <v>1658</v>
      </c>
      <c r="N7" s="1208"/>
      <c r="O7" s="1237">
        <v>829</v>
      </c>
      <c r="P7" s="1238">
        <v>475</v>
      </c>
      <c r="Q7" s="1238">
        <v>96</v>
      </c>
      <c r="R7" s="1238">
        <v>269</v>
      </c>
      <c r="S7" s="1238">
        <v>-11</v>
      </c>
      <c r="T7" s="1208"/>
    </row>
    <row r="8" spans="1:20" ht="20.100000000000001" customHeight="1">
      <c r="B8" s="1233" t="s">
        <v>180</v>
      </c>
      <c r="C8" s="1234">
        <v>33183</v>
      </c>
      <c r="D8" s="1239">
        <v>8884</v>
      </c>
      <c r="E8" s="1240">
        <v>8582</v>
      </c>
      <c r="F8" s="1240">
        <v>8503</v>
      </c>
      <c r="G8" s="1241">
        <v>7214</v>
      </c>
      <c r="H8" s="1208"/>
      <c r="I8" s="1237">
        <v>16915</v>
      </c>
      <c r="J8" s="1242">
        <v>2841</v>
      </c>
      <c r="K8" s="1242">
        <v>3203</v>
      </c>
      <c r="L8" s="1242">
        <v>4427</v>
      </c>
      <c r="M8" s="1242">
        <v>6444</v>
      </c>
      <c r="N8" s="1208"/>
      <c r="O8" s="1237">
        <v>2316</v>
      </c>
      <c r="P8" s="1242">
        <v>869</v>
      </c>
      <c r="Q8" s="1242">
        <v>-618</v>
      </c>
      <c r="R8" s="1242">
        <v>819</v>
      </c>
      <c r="S8" s="1242">
        <v>1246</v>
      </c>
      <c r="T8" s="1208"/>
    </row>
    <row r="9" spans="1:20" ht="20.100000000000001" customHeight="1">
      <c r="B9" s="1243" t="s">
        <v>190</v>
      </c>
      <c r="C9" s="1244">
        <v>40694</v>
      </c>
      <c r="D9" s="1229">
        <v>10801</v>
      </c>
      <c r="E9" s="1230">
        <v>10063</v>
      </c>
      <c r="F9" s="1230">
        <v>11061</v>
      </c>
      <c r="G9" s="1228">
        <v>8769</v>
      </c>
      <c r="H9" s="1208"/>
      <c r="I9" s="1231">
        <v>20922</v>
      </c>
      <c r="J9" s="1232">
        <v>3653</v>
      </c>
      <c r="K9" s="1232">
        <v>3705</v>
      </c>
      <c r="L9" s="1232">
        <v>5462</v>
      </c>
      <c r="M9" s="1231">
        <v>8102</v>
      </c>
      <c r="N9" s="1208"/>
      <c r="O9" s="1231">
        <v>3145</v>
      </c>
      <c r="P9" s="1232">
        <v>1344</v>
      </c>
      <c r="Q9" s="1232">
        <v>-522</v>
      </c>
      <c r="R9" s="1232">
        <v>1088</v>
      </c>
      <c r="S9" s="1231">
        <v>1235</v>
      </c>
      <c r="T9" s="1209"/>
    </row>
    <row r="10" spans="1:20" ht="20.100000000000001" customHeight="1">
      <c r="B10" s="1245" t="s">
        <v>5</v>
      </c>
      <c r="C10" s="1234">
        <v>8178</v>
      </c>
      <c r="D10" s="1235">
        <v>1355</v>
      </c>
      <c r="E10" s="1236">
        <v>3254</v>
      </c>
      <c r="F10" s="1236">
        <v>2067</v>
      </c>
      <c r="G10" s="1234">
        <v>1502</v>
      </c>
      <c r="H10" s="1208"/>
      <c r="I10" s="1237">
        <v>2119</v>
      </c>
      <c r="J10" s="1238">
        <v>248</v>
      </c>
      <c r="K10" s="1238">
        <v>582</v>
      </c>
      <c r="L10" s="1238">
        <v>717</v>
      </c>
      <c r="M10" s="1238">
        <v>572</v>
      </c>
      <c r="N10" s="1208"/>
      <c r="O10" s="1237">
        <v>1044</v>
      </c>
      <c r="P10" s="1238">
        <v>321</v>
      </c>
      <c r="Q10" s="1238">
        <v>680</v>
      </c>
      <c r="R10" s="1238">
        <v>-23</v>
      </c>
      <c r="S10" s="1238">
        <v>66</v>
      </c>
      <c r="T10" s="1208"/>
    </row>
    <row r="11" spans="1:20" ht="20.100000000000001" customHeight="1">
      <c r="B11" s="1245" t="s">
        <v>6</v>
      </c>
      <c r="C11" s="1234">
        <v>2235</v>
      </c>
      <c r="D11" s="1239">
        <v>456</v>
      </c>
      <c r="E11" s="1240">
        <v>560</v>
      </c>
      <c r="F11" s="1240">
        <v>705</v>
      </c>
      <c r="G11" s="1241">
        <v>514</v>
      </c>
      <c r="H11" s="1208"/>
      <c r="I11" s="1237">
        <v>2117</v>
      </c>
      <c r="J11" s="1242">
        <v>419</v>
      </c>
      <c r="K11" s="1242">
        <v>508</v>
      </c>
      <c r="L11" s="1242">
        <v>632</v>
      </c>
      <c r="M11" s="1242">
        <v>558</v>
      </c>
      <c r="N11" s="1208"/>
      <c r="O11" s="1237">
        <v>1771</v>
      </c>
      <c r="P11" s="1242">
        <v>424</v>
      </c>
      <c r="Q11" s="1242">
        <v>229</v>
      </c>
      <c r="R11" s="1242">
        <v>628</v>
      </c>
      <c r="S11" s="1242">
        <v>490</v>
      </c>
      <c r="T11" s="1208"/>
    </row>
    <row r="12" spans="1:20" ht="20.100000000000001" customHeight="1">
      <c r="B12" s="1246" t="s">
        <v>170</v>
      </c>
      <c r="C12" s="1228">
        <v>38475</v>
      </c>
      <c r="D12" s="1229">
        <v>9458</v>
      </c>
      <c r="E12" s="1230">
        <v>10500</v>
      </c>
      <c r="F12" s="1230">
        <v>10279</v>
      </c>
      <c r="G12" s="1228">
        <v>8238</v>
      </c>
      <c r="H12" s="1208"/>
      <c r="I12" s="1231">
        <v>20209</v>
      </c>
      <c r="J12" s="1232">
        <v>3487</v>
      </c>
      <c r="K12" s="1232">
        <v>4032</v>
      </c>
      <c r="L12" s="1232">
        <v>5374</v>
      </c>
      <c r="M12" s="1231">
        <v>7316</v>
      </c>
      <c r="N12" s="1208"/>
      <c r="O12" s="1231">
        <v>6404</v>
      </c>
      <c r="P12" s="1232">
        <v>2300</v>
      </c>
      <c r="Q12" s="1232">
        <v>821</v>
      </c>
      <c r="R12" s="1232">
        <v>1459</v>
      </c>
      <c r="S12" s="1231">
        <v>1824</v>
      </c>
      <c r="T12" s="1208"/>
    </row>
    <row r="13" spans="1:20" ht="20.100000000000001" customHeight="1">
      <c r="B13" s="1233" t="s">
        <v>189</v>
      </c>
      <c r="C13" s="1234">
        <v>12144</v>
      </c>
      <c r="D13" s="1235">
        <v>3051</v>
      </c>
      <c r="E13" s="1236">
        <v>2555</v>
      </c>
      <c r="F13" s="1236">
        <v>3649</v>
      </c>
      <c r="G13" s="1234">
        <v>2889</v>
      </c>
      <c r="H13" s="1208"/>
      <c r="I13" s="1237">
        <v>6243</v>
      </c>
      <c r="J13" s="1238">
        <v>985</v>
      </c>
      <c r="K13" s="1238">
        <v>891</v>
      </c>
      <c r="L13" s="1238">
        <v>1608</v>
      </c>
      <c r="M13" s="1238">
        <v>2759</v>
      </c>
      <c r="N13" s="1208"/>
      <c r="O13" s="1237">
        <v>1778</v>
      </c>
      <c r="P13" s="1238">
        <v>913</v>
      </c>
      <c r="Q13" s="1238">
        <v>326</v>
      </c>
      <c r="R13" s="1238">
        <v>285</v>
      </c>
      <c r="S13" s="1238">
        <v>254</v>
      </c>
      <c r="T13" s="1208"/>
    </row>
    <row r="14" spans="1:20" ht="20.100000000000001" customHeight="1">
      <c r="B14" s="1233" t="s">
        <v>180</v>
      </c>
      <c r="C14" s="1234">
        <v>17479</v>
      </c>
      <c r="D14" s="1239">
        <v>5015</v>
      </c>
      <c r="E14" s="1240">
        <v>4719</v>
      </c>
      <c r="F14" s="1240">
        <v>4217</v>
      </c>
      <c r="G14" s="1241">
        <v>3528</v>
      </c>
      <c r="H14" s="1208"/>
      <c r="I14" s="1237">
        <v>10439</v>
      </c>
      <c r="J14" s="1238">
        <v>1975</v>
      </c>
      <c r="K14" s="1238">
        <v>2213</v>
      </c>
      <c r="L14" s="1238">
        <v>2726</v>
      </c>
      <c r="M14" s="1238">
        <v>3525</v>
      </c>
      <c r="N14" s="1208"/>
      <c r="O14" s="1237">
        <v>2363</v>
      </c>
      <c r="P14" s="1238">
        <v>703</v>
      </c>
      <c r="Q14" s="1238">
        <v>-209</v>
      </c>
      <c r="R14" s="1238">
        <v>801</v>
      </c>
      <c r="S14" s="1238">
        <v>1068</v>
      </c>
      <c r="T14" s="1208"/>
    </row>
    <row r="15" spans="1:20" ht="20.100000000000001" customHeight="1">
      <c r="B15" s="1243" t="s">
        <v>190</v>
      </c>
      <c r="C15" s="1228">
        <v>29623</v>
      </c>
      <c r="D15" s="1229">
        <v>8066</v>
      </c>
      <c r="E15" s="1230">
        <v>7274</v>
      </c>
      <c r="F15" s="1230">
        <v>7866</v>
      </c>
      <c r="G15" s="1228">
        <v>6417</v>
      </c>
      <c r="H15" s="1208"/>
      <c r="I15" s="1231">
        <v>16682</v>
      </c>
      <c r="J15" s="1232">
        <v>2960</v>
      </c>
      <c r="K15" s="1232">
        <v>3104</v>
      </c>
      <c r="L15" s="1232">
        <v>4334</v>
      </c>
      <c r="M15" s="1232">
        <v>6284</v>
      </c>
      <c r="N15" s="1208"/>
      <c r="O15" s="1231">
        <v>4141</v>
      </c>
      <c r="P15" s="1232">
        <v>1616</v>
      </c>
      <c r="Q15" s="1232">
        <v>117</v>
      </c>
      <c r="R15" s="1232">
        <v>1086</v>
      </c>
      <c r="S15" s="1232">
        <v>1322</v>
      </c>
      <c r="T15" s="1208"/>
    </row>
    <row r="16" spans="1:20" ht="20.100000000000001" customHeight="1">
      <c r="B16" s="1245" t="s">
        <v>5</v>
      </c>
      <c r="C16" s="1234">
        <v>7302</v>
      </c>
      <c r="D16" s="1235">
        <v>1120</v>
      </c>
      <c r="E16" s="1236">
        <v>2760</v>
      </c>
      <c r="F16" s="1236">
        <v>1935</v>
      </c>
      <c r="G16" s="1234">
        <v>1487</v>
      </c>
      <c r="H16" s="1208"/>
      <c r="I16" s="1237">
        <v>1909</v>
      </c>
      <c r="J16" s="1238">
        <v>243</v>
      </c>
      <c r="K16" s="1238">
        <v>511</v>
      </c>
      <c r="L16" s="1238">
        <v>602</v>
      </c>
      <c r="M16" s="1238">
        <v>553</v>
      </c>
      <c r="N16" s="1208"/>
      <c r="O16" s="1237">
        <v>1039</v>
      </c>
      <c r="P16" s="1238">
        <v>382</v>
      </c>
      <c r="Q16" s="1238">
        <v>575</v>
      </c>
      <c r="R16" s="1238">
        <v>-88</v>
      </c>
      <c r="S16" s="1238">
        <v>170</v>
      </c>
      <c r="T16" s="1208"/>
    </row>
    <row r="17" spans="2:20" ht="20.100000000000001" customHeight="1">
      <c r="B17" s="1247" t="s">
        <v>6</v>
      </c>
      <c r="C17" s="1248">
        <v>1550</v>
      </c>
      <c r="D17" s="1249">
        <v>272</v>
      </c>
      <c r="E17" s="1250">
        <v>466</v>
      </c>
      <c r="F17" s="1250">
        <v>478</v>
      </c>
      <c r="G17" s="1248">
        <v>334</v>
      </c>
      <c r="H17" s="1223"/>
      <c r="I17" s="1251">
        <v>1618</v>
      </c>
      <c r="J17" s="1252">
        <v>284</v>
      </c>
      <c r="K17" s="1252">
        <v>417</v>
      </c>
      <c r="L17" s="1252">
        <v>438</v>
      </c>
      <c r="M17" s="1252">
        <v>479</v>
      </c>
      <c r="N17" s="1208"/>
      <c r="O17" s="1251">
        <v>1224</v>
      </c>
      <c r="P17" s="1252">
        <v>302</v>
      </c>
      <c r="Q17" s="1252">
        <v>129</v>
      </c>
      <c r="R17" s="1252">
        <v>461</v>
      </c>
      <c r="S17" s="1252">
        <v>332</v>
      </c>
      <c r="T17" s="1208"/>
    </row>
    <row r="18" spans="2:20" ht="20.100000000000001" customHeight="1">
      <c r="B18" s="1253"/>
      <c r="C18" s="1253"/>
      <c r="D18" s="1253"/>
      <c r="E18" s="1253"/>
      <c r="F18" s="1253"/>
      <c r="G18" s="1253"/>
      <c r="H18" s="1253"/>
      <c r="I18" s="1253"/>
      <c r="J18" s="1253"/>
      <c r="K18" s="1253"/>
      <c r="L18" s="1253"/>
      <c r="M18" s="1253"/>
      <c r="N18" s="1253"/>
      <c r="O18" s="1253"/>
      <c r="P18" s="1253"/>
      <c r="Q18" s="1253"/>
      <c r="R18" s="1253"/>
      <c r="S18" s="1253"/>
      <c r="T18" s="1253"/>
    </row>
    <row r="19" spans="2:20" ht="20.100000000000001" customHeight="1">
      <c r="B19" s="1671" t="s">
        <v>678</v>
      </c>
      <c r="C19" s="1671"/>
      <c r="D19" s="1671"/>
      <c r="E19" s="1671"/>
      <c r="F19" s="1671"/>
      <c r="G19" s="1671"/>
      <c r="H19" s="1671"/>
      <c r="I19" s="1671"/>
      <c r="J19" s="1671"/>
      <c r="K19" s="1671"/>
      <c r="L19" s="1671"/>
      <c r="M19" s="1671"/>
      <c r="N19" s="1254"/>
      <c r="O19" s="1254"/>
      <c r="P19" s="1254"/>
      <c r="Q19" s="1254"/>
      <c r="R19" s="1254"/>
      <c r="S19" s="1254"/>
      <c r="T19" s="1254"/>
    </row>
    <row r="20" spans="2:20" ht="20.100000000000001" customHeight="1">
      <c r="B20" s="1129"/>
      <c r="C20" s="1129"/>
      <c r="D20" s="1129"/>
      <c r="E20" s="1129"/>
      <c r="F20" s="1129"/>
      <c r="G20" s="1129"/>
      <c r="H20" s="1129"/>
      <c r="I20" s="1129"/>
      <c r="J20" s="1129"/>
      <c r="K20" s="1129"/>
      <c r="L20" s="1129"/>
      <c r="M20" s="1129"/>
      <c r="N20" s="1129"/>
      <c r="O20" s="1129"/>
      <c r="P20" s="1129"/>
      <c r="Q20" s="1129"/>
      <c r="R20" s="1129"/>
      <c r="S20" s="1129"/>
      <c r="T20" s="1129"/>
    </row>
    <row r="30" spans="2:20" ht="16.5" customHeight="1"/>
    <row r="32" spans="2:20" ht="15.75">
      <c r="B32" s="1669"/>
      <c r="C32" s="1669"/>
      <c r="D32" s="1669"/>
      <c r="E32" s="1669"/>
      <c r="F32" s="1669"/>
      <c r="G32" s="1669"/>
      <c r="H32" s="1669"/>
      <c r="I32" s="1669"/>
      <c r="J32" s="1669"/>
      <c r="K32" s="1669"/>
      <c r="L32" s="1669"/>
      <c r="M32" s="1669"/>
      <c r="N32" s="1669"/>
      <c r="O32" s="1669"/>
      <c r="P32" s="1669"/>
      <c r="Q32" s="1669"/>
      <c r="R32" s="1669"/>
      <c r="S32" s="1669"/>
      <c r="T32" s="1669"/>
    </row>
    <row r="33" spans="2:20" ht="15.75">
      <c r="B33" s="1255"/>
      <c r="C33" s="1255"/>
      <c r="D33" s="1255"/>
      <c r="E33" s="1255"/>
      <c r="F33" s="1255"/>
      <c r="G33" s="1255"/>
      <c r="H33" s="1255"/>
      <c r="I33" s="1255"/>
      <c r="J33" s="1255"/>
      <c r="K33" s="1255"/>
      <c r="L33" s="1255"/>
      <c r="M33" s="1255"/>
      <c r="N33" s="1255"/>
      <c r="O33" s="1255"/>
      <c r="P33" s="1255"/>
      <c r="Q33" s="1255"/>
      <c r="R33" s="1255"/>
      <c r="S33" s="1255"/>
      <c r="T33" s="1255"/>
    </row>
    <row r="38" spans="2:20" ht="32.1" customHeight="1"/>
    <row r="39" spans="2:20" ht="32.1" customHeight="1"/>
  </sheetData>
  <mergeCells count="7">
    <mergeCell ref="B1:C1"/>
    <mergeCell ref="B32:T32"/>
    <mergeCell ref="B2:M2"/>
    <mergeCell ref="D4:G4"/>
    <mergeCell ref="J4:M4"/>
    <mergeCell ref="P4:S4"/>
    <mergeCell ref="B19:M19"/>
  </mergeCells>
  <hyperlinks>
    <hyperlink ref="A2" location="Summary!A1" display=" " xr:uid="{53D083FD-4849-49C0-9504-8D4B79CB6A36}"/>
  </hyperlinks>
  <pageMargins left="0.31496062992125984" right="0.19685039370078741" top="0.98425196850393704" bottom="0.98425196850393704" header="0.51181102362204722" footer="0.51181102362204722"/>
  <pageSetup paperSize="9" scale="39" orientation="landscape" r:id="rId1"/>
  <headerFooter>
    <oddHeader>&amp;L&amp;A</oddHeader>
    <oddFooter>&amp;L&amp;1#&amp;"Calibri"&amp;10&amp;K000000TOTAL Classification: Restricted Distribution TOTAL - All rights reserved</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69460-B25F-4FBF-A237-5C1F1B7116B9}">
  <sheetPr>
    <tabColor theme="8"/>
  </sheetPr>
  <dimension ref="A1:G35"/>
  <sheetViews>
    <sheetView showGridLines="0" zoomScaleNormal="100" zoomScaleSheetLayoutView="85" zoomScalePageLayoutView="115" workbookViewId="0">
      <selection activeCell="B20" sqref="B20"/>
    </sheetView>
  </sheetViews>
  <sheetFormatPr baseColWidth="10" defaultColWidth="10.875" defaultRowHeight="20.100000000000001" customHeight="1"/>
  <cols>
    <col min="1" max="1" width="5.5" customWidth="1"/>
    <col min="2" max="2" width="42.875" customWidth="1"/>
    <col min="3" max="3" width="12.375" customWidth="1"/>
    <col min="4" max="4" width="12.875" customWidth="1"/>
    <col min="5" max="5" width="16.625" customWidth="1"/>
    <col min="6" max="6" width="1" customWidth="1"/>
    <col min="7" max="7" width="5.5" customWidth="1"/>
    <col min="8" max="8" width="25.375" bestFit="1" customWidth="1"/>
    <col min="9" max="9" width="10.5" bestFit="1" customWidth="1"/>
    <col min="10" max="10" width="14.875" customWidth="1"/>
    <col min="11" max="11" width="14.625" customWidth="1"/>
    <col min="13" max="13" width="10.375" customWidth="1"/>
    <col min="14" max="14" width="0" hidden="1" customWidth="1"/>
  </cols>
  <sheetData>
    <row r="1" spans="1:7" ht="20.100000000000001" customHeight="1">
      <c r="B1" s="1663" t="s">
        <v>1305</v>
      </c>
      <c r="C1" s="1663"/>
    </row>
    <row r="2" spans="1:7" ht="31.5" customHeight="1">
      <c r="A2" s="16" t="s">
        <v>11</v>
      </c>
      <c r="B2" s="1708" t="s">
        <v>835</v>
      </c>
      <c r="C2" s="1708"/>
      <c r="D2" s="1708"/>
      <c r="E2" s="1708"/>
      <c r="F2" s="1708"/>
      <c r="G2" s="637"/>
    </row>
    <row r="3" spans="1:7" ht="20.100000000000001" customHeight="1">
      <c r="B3" s="192"/>
      <c r="C3" s="192"/>
      <c r="D3" s="192"/>
      <c r="E3" s="192"/>
      <c r="F3" s="192"/>
      <c r="G3" s="1075"/>
    </row>
    <row r="4" spans="1:7" ht="20.100000000000001" customHeight="1">
      <c r="B4" s="196"/>
      <c r="C4" s="1610"/>
      <c r="D4" s="1611" t="s">
        <v>1153</v>
      </c>
      <c r="E4" s="1610"/>
      <c r="F4" s="192"/>
      <c r="G4" s="1075"/>
    </row>
    <row r="5" spans="1:7" ht="26.25" customHeight="1">
      <c r="B5" s="1613" t="s">
        <v>834</v>
      </c>
      <c r="C5" s="1612" t="s">
        <v>254</v>
      </c>
      <c r="D5" s="1612" t="s">
        <v>255</v>
      </c>
      <c r="E5" s="1612" t="s">
        <v>652</v>
      </c>
      <c r="F5" s="645"/>
      <c r="G5" s="193"/>
    </row>
    <row r="6" spans="1:7" ht="20.100000000000001" customHeight="1">
      <c r="B6" s="748" t="s">
        <v>1154</v>
      </c>
      <c r="C6" s="1369">
        <v>16.8</v>
      </c>
      <c r="D6" s="1370">
        <v>6.1</v>
      </c>
      <c r="E6" s="1370">
        <v>46</v>
      </c>
      <c r="F6" s="452"/>
      <c r="G6" s="193"/>
    </row>
    <row r="7" spans="1:7" s="1365" customFormat="1" ht="20.100000000000001" customHeight="1">
      <c r="B7" s="1614" t="s">
        <v>1155</v>
      </c>
      <c r="C7" s="1615">
        <v>7.7</v>
      </c>
      <c r="D7" s="1615">
        <v>4.0999999999999996</v>
      </c>
      <c r="E7" s="1616">
        <v>33.6</v>
      </c>
      <c r="F7" s="1371"/>
      <c r="G7" s="1372"/>
    </row>
    <row r="8" spans="1:7" ht="20.100000000000001" customHeight="1">
      <c r="B8" s="200"/>
      <c r="C8" s="199"/>
      <c r="D8" s="201"/>
      <c r="E8" s="201"/>
      <c r="F8" s="199"/>
      <c r="G8" s="193"/>
    </row>
    <row r="9" spans="1:7" ht="15.75">
      <c r="B9" s="1709" t="s">
        <v>1156</v>
      </c>
      <c r="C9" s="1709"/>
      <c r="D9" s="1709"/>
      <c r="E9" s="1709"/>
      <c r="F9" s="1709"/>
    </row>
    <row r="35" ht="17.25" customHeight="1"/>
  </sheetData>
  <mergeCells count="3">
    <mergeCell ref="B2:F2"/>
    <mergeCell ref="B9:F9"/>
    <mergeCell ref="B1:C1"/>
  </mergeCells>
  <hyperlinks>
    <hyperlink ref="A2" location="Summary!A1" display=" " xr:uid="{63E77AB8-0BAE-409A-A897-B16484287A38}"/>
  </hyperlinks>
  <pageMargins left="0.74803149606299213" right="0.74803149606299213" top="0.98425196850393704" bottom="0.98425196850393704" header="0.51181102362204722" footer="0.51181102362204722"/>
  <pageSetup paperSize="9" scale="54"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05A86-1502-4811-A452-56D983B0281D}">
  <sheetPr>
    <tabColor theme="8"/>
  </sheetPr>
  <dimension ref="A1:W54"/>
  <sheetViews>
    <sheetView showGridLines="0" zoomScaleNormal="100" zoomScaleSheetLayoutView="100" zoomScalePageLayoutView="115" workbookViewId="0">
      <selection sqref="A1:F35"/>
    </sheetView>
  </sheetViews>
  <sheetFormatPr baseColWidth="10" defaultColWidth="10.875" defaultRowHeight="20.100000000000001" customHeight="1"/>
  <cols>
    <col min="1" max="1" width="5.5" customWidth="1"/>
    <col min="2" max="2" width="43.875" customWidth="1"/>
    <col min="3" max="5" width="15.625" customWidth="1"/>
    <col min="6" max="6" width="5.5" customWidth="1"/>
    <col min="8" max="8" width="12.5" bestFit="1" customWidth="1"/>
    <col min="14" max="14" width="26.25" bestFit="1" customWidth="1"/>
  </cols>
  <sheetData>
    <row r="1" spans="1:23" ht="20.100000000000001" customHeight="1">
      <c r="B1" s="1663" t="s">
        <v>1305</v>
      </c>
      <c r="C1" s="1663"/>
    </row>
    <row r="2" spans="1:23" ht="31.5" customHeight="1">
      <c r="A2" s="16" t="s">
        <v>11</v>
      </c>
      <c r="B2" s="1708" t="s">
        <v>1157</v>
      </c>
      <c r="C2" s="1708"/>
      <c r="D2" s="1708"/>
      <c r="E2" s="1708"/>
      <c r="F2" s="637"/>
    </row>
    <row r="3" spans="1:23" ht="20.100000000000001" customHeight="1">
      <c r="B3" s="192"/>
      <c r="C3" s="192"/>
      <c r="D3" s="192"/>
      <c r="E3" s="192"/>
      <c r="F3" s="1075"/>
    </row>
    <row r="4" spans="1:23" ht="20.100000000000001" customHeight="1">
      <c r="B4" s="196"/>
      <c r="C4" s="192"/>
      <c r="D4" s="192"/>
      <c r="E4" s="192"/>
      <c r="F4" s="1075"/>
    </row>
    <row r="5" spans="1:23" s="1034" customFormat="1" ht="29.25" customHeight="1">
      <c r="B5" s="1617" t="s">
        <v>248</v>
      </c>
      <c r="C5" s="1618" t="s">
        <v>254</v>
      </c>
      <c r="D5" s="1618" t="s">
        <v>255</v>
      </c>
      <c r="E5" s="1618" t="s">
        <v>652</v>
      </c>
      <c r="F5" s="1063"/>
      <c r="H5"/>
      <c r="I5"/>
      <c r="J5"/>
      <c r="K5"/>
      <c r="L5"/>
      <c r="M5"/>
      <c r="N5"/>
      <c r="O5"/>
      <c r="P5"/>
      <c r="Q5"/>
      <c r="R5"/>
      <c r="S5"/>
      <c r="T5"/>
      <c r="U5"/>
      <c r="V5"/>
      <c r="W5"/>
    </row>
    <row r="6" spans="1:23" ht="20.100000000000001" customHeight="1">
      <c r="B6" s="194" t="s">
        <v>29</v>
      </c>
      <c r="C6" s="195">
        <v>0.8</v>
      </c>
      <c r="D6" s="198">
        <v>0.2</v>
      </c>
      <c r="E6" s="195">
        <v>1.6</v>
      </c>
      <c r="F6" s="193"/>
    </row>
    <row r="7" spans="1:23" ht="20.100000000000001" customHeight="1">
      <c r="B7" s="194" t="s">
        <v>30</v>
      </c>
      <c r="C7" s="195">
        <v>0.2</v>
      </c>
      <c r="D7" s="198">
        <v>0.1</v>
      </c>
      <c r="E7" s="195">
        <v>3.8</v>
      </c>
      <c r="F7" s="193"/>
    </row>
    <row r="8" spans="1:23" ht="20.100000000000001" customHeight="1">
      <c r="B8" s="194" t="s">
        <v>32</v>
      </c>
      <c r="C8" s="195">
        <v>0.1</v>
      </c>
      <c r="D8" s="198">
        <v>0</v>
      </c>
      <c r="E8" s="195">
        <v>0.6</v>
      </c>
      <c r="F8" s="193"/>
    </row>
    <row r="9" spans="1:23" ht="20.100000000000001" customHeight="1">
      <c r="B9" s="194" t="s">
        <v>249</v>
      </c>
      <c r="C9" s="195">
        <v>1.2</v>
      </c>
      <c r="D9" s="198">
        <v>0</v>
      </c>
      <c r="E9" s="195">
        <v>0.6</v>
      </c>
      <c r="F9" s="193"/>
    </row>
    <row r="10" spans="1:23" ht="20.100000000000001" customHeight="1">
      <c r="B10" s="194" t="s">
        <v>31</v>
      </c>
      <c r="C10" s="195">
        <v>2.9</v>
      </c>
      <c r="D10" s="198">
        <v>2.6</v>
      </c>
      <c r="E10" s="195">
        <v>10.8</v>
      </c>
      <c r="F10" s="193"/>
    </row>
    <row r="11" spans="1:23" ht="20.100000000000001" customHeight="1">
      <c r="B11" s="194" t="s">
        <v>250</v>
      </c>
      <c r="C11" s="195">
        <v>0.4</v>
      </c>
      <c r="D11" s="198">
        <v>0</v>
      </c>
      <c r="E11" s="195">
        <v>0.8</v>
      </c>
      <c r="F11" s="193"/>
    </row>
    <row r="12" spans="1:23" ht="20.100000000000001" customHeight="1">
      <c r="B12" s="194" t="s">
        <v>251</v>
      </c>
      <c r="C12" s="195">
        <v>4.9000000000000004</v>
      </c>
      <c r="D12" s="198">
        <v>0.8</v>
      </c>
      <c r="E12" s="195">
        <v>4.4000000000000004</v>
      </c>
      <c r="F12" s="193"/>
    </row>
    <row r="13" spans="1:23" ht="20.100000000000001" customHeight="1">
      <c r="B13" s="1604" t="s">
        <v>316</v>
      </c>
      <c r="C13" s="1619">
        <v>1.2</v>
      </c>
      <c r="D13" s="1620">
        <v>0.1</v>
      </c>
      <c r="E13" s="1619">
        <v>2.2000000000000002</v>
      </c>
      <c r="F13" s="193"/>
    </row>
    <row r="14" spans="1:23" ht="20.100000000000001" customHeight="1">
      <c r="B14" s="1606" t="s">
        <v>1158</v>
      </c>
      <c r="C14" s="1625">
        <v>11.7</v>
      </c>
      <c r="D14" s="1645">
        <v>3.8</v>
      </c>
      <c r="E14" s="1625">
        <v>24.8</v>
      </c>
      <c r="F14" s="193"/>
    </row>
    <row r="15" spans="1:23" ht="15.75">
      <c r="D15" s="454"/>
      <c r="F15" s="193"/>
    </row>
    <row r="16" spans="1:23" s="1034" customFormat="1" ht="29.25" customHeight="1">
      <c r="B16" s="1617" t="s">
        <v>252</v>
      </c>
      <c r="C16" s="1618" t="s">
        <v>254</v>
      </c>
      <c r="D16" s="1624" t="s">
        <v>255</v>
      </c>
      <c r="E16" s="1618" t="s">
        <v>652</v>
      </c>
      <c r="F16" s="193"/>
      <c r="H16"/>
      <c r="I16"/>
      <c r="J16"/>
      <c r="K16"/>
      <c r="L16"/>
      <c r="M16"/>
      <c r="N16"/>
      <c r="O16"/>
      <c r="P16"/>
      <c r="Q16"/>
      <c r="R16"/>
      <c r="S16"/>
      <c r="T16"/>
      <c r="U16"/>
      <c r="V16"/>
      <c r="W16"/>
    </row>
    <row r="17" spans="2:23" ht="20.100000000000001" customHeight="1">
      <c r="B17" s="194" t="s">
        <v>29</v>
      </c>
      <c r="C17" s="195">
        <v>0.6</v>
      </c>
      <c r="D17" s="198">
        <v>0.1</v>
      </c>
      <c r="E17" s="195">
        <v>0.4</v>
      </c>
      <c r="F17" s="193"/>
    </row>
    <row r="18" spans="2:23" ht="20.100000000000001" customHeight="1">
      <c r="B18" s="194" t="s">
        <v>30</v>
      </c>
      <c r="C18" s="195">
        <v>1.1000000000000001</v>
      </c>
      <c r="D18" s="198">
        <v>0</v>
      </c>
      <c r="E18" s="195">
        <v>0.4</v>
      </c>
      <c r="F18" s="193"/>
    </row>
    <row r="19" spans="2:23" ht="20.100000000000001" customHeight="1">
      <c r="B19" s="194" t="s">
        <v>32</v>
      </c>
      <c r="C19" s="195">
        <v>0</v>
      </c>
      <c r="D19" s="198">
        <v>0</v>
      </c>
      <c r="E19" s="195">
        <v>0.1</v>
      </c>
      <c r="F19" s="193"/>
    </row>
    <row r="20" spans="2:23" ht="20.100000000000001" customHeight="1">
      <c r="B20" s="194" t="s">
        <v>31</v>
      </c>
      <c r="C20" s="195">
        <v>2.1</v>
      </c>
      <c r="D20" s="198">
        <v>0</v>
      </c>
      <c r="E20" s="195">
        <v>3.4</v>
      </c>
      <c r="F20" s="193"/>
    </row>
    <row r="21" spans="2:23" ht="20.100000000000001" customHeight="1">
      <c r="B21" s="194" t="s">
        <v>250</v>
      </c>
      <c r="C21" s="195">
        <v>0.3</v>
      </c>
      <c r="D21" s="198">
        <v>0</v>
      </c>
      <c r="E21" s="195">
        <v>1.1000000000000001</v>
      </c>
      <c r="F21" s="193"/>
    </row>
    <row r="22" spans="2:23" ht="20.100000000000001" customHeight="1">
      <c r="B22" s="194" t="s">
        <v>251</v>
      </c>
      <c r="C22" s="195">
        <v>0.4</v>
      </c>
      <c r="D22" s="195">
        <v>0.2</v>
      </c>
      <c r="E22" s="195">
        <v>0.1</v>
      </c>
      <c r="F22" s="193"/>
    </row>
    <row r="23" spans="2:23" ht="20.100000000000001" customHeight="1">
      <c r="B23" s="1604" t="s">
        <v>316</v>
      </c>
      <c r="C23" s="1619">
        <v>0</v>
      </c>
      <c r="D23" s="1620">
        <v>0</v>
      </c>
      <c r="E23" s="1619">
        <v>0.1</v>
      </c>
      <c r="F23" s="193"/>
    </row>
    <row r="24" spans="2:23" ht="20.100000000000001" customHeight="1">
      <c r="B24" s="1621" t="s">
        <v>1159</v>
      </c>
      <c r="C24" s="1622">
        <v>4.5</v>
      </c>
      <c r="D24" s="1623">
        <v>0.3</v>
      </c>
      <c r="E24" s="1622">
        <v>5.5</v>
      </c>
      <c r="F24" s="193"/>
    </row>
    <row r="25" spans="2:23" ht="15.75">
      <c r="B25" s="200"/>
      <c r="C25" s="453"/>
      <c r="D25" s="455"/>
      <c r="E25" s="453"/>
      <c r="F25" s="193"/>
    </row>
    <row r="26" spans="2:23" s="1034" customFormat="1" ht="29.25" customHeight="1">
      <c r="B26" s="1617" t="s">
        <v>253</v>
      </c>
      <c r="C26" s="1618" t="s">
        <v>254</v>
      </c>
      <c r="D26" s="1624" t="s">
        <v>255</v>
      </c>
      <c r="E26" s="1618" t="s">
        <v>652</v>
      </c>
      <c r="F26" s="193"/>
      <c r="G26"/>
      <c r="H26"/>
      <c r="I26"/>
      <c r="J26"/>
      <c r="K26"/>
      <c r="L26"/>
      <c r="M26"/>
      <c r="N26"/>
      <c r="O26"/>
      <c r="P26"/>
      <c r="Q26"/>
      <c r="R26"/>
      <c r="S26"/>
      <c r="T26"/>
      <c r="U26"/>
      <c r="V26"/>
      <c r="W26"/>
    </row>
    <row r="27" spans="2:23" ht="20.100000000000001" customHeight="1">
      <c r="B27" s="194" t="s">
        <v>30</v>
      </c>
      <c r="C27" s="195">
        <v>0.3</v>
      </c>
      <c r="D27" s="195">
        <v>0.9</v>
      </c>
      <c r="E27" s="195">
        <v>4.4000000000000004</v>
      </c>
      <c r="F27" s="193"/>
    </row>
    <row r="28" spans="2:23" ht="20.100000000000001" customHeight="1">
      <c r="B28" s="194" t="s">
        <v>31</v>
      </c>
      <c r="C28" s="195">
        <v>0</v>
      </c>
      <c r="D28" s="195">
        <v>0</v>
      </c>
      <c r="E28" s="195">
        <v>4.0999999999999996</v>
      </c>
      <c r="F28" s="193"/>
    </row>
    <row r="29" spans="2:23" ht="20.100000000000001" customHeight="1">
      <c r="B29" s="1604" t="s">
        <v>316</v>
      </c>
      <c r="C29" s="1619">
        <v>0.1</v>
      </c>
      <c r="D29" s="1620">
        <v>0.5</v>
      </c>
      <c r="E29" s="1619">
        <v>2.2999999999999998</v>
      </c>
    </row>
    <row r="30" spans="2:23" ht="20.100000000000001" customHeight="1">
      <c r="B30" s="1606" t="s">
        <v>1160</v>
      </c>
      <c r="C30" s="1625">
        <v>0.4</v>
      </c>
      <c r="D30" s="1625">
        <v>1.4</v>
      </c>
      <c r="E30" s="1625">
        <v>10.8</v>
      </c>
    </row>
    <row r="31" spans="2:23" ht="45.75" customHeight="1">
      <c r="B31" s="1621" t="s">
        <v>1161</v>
      </c>
      <c r="C31" s="1622">
        <v>0.2</v>
      </c>
      <c r="D31" s="1623">
        <v>0.6</v>
      </c>
      <c r="E31" s="1622">
        <v>4.9000000000000004</v>
      </c>
    </row>
    <row r="32" spans="2:23" ht="15.75">
      <c r="B32" s="1621" t="s">
        <v>1162</v>
      </c>
      <c r="C32" s="1622">
        <v>16.8</v>
      </c>
      <c r="D32" s="1623">
        <v>6.1</v>
      </c>
      <c r="E32" s="1622">
        <v>46</v>
      </c>
      <c r="F32" s="456"/>
    </row>
    <row r="33" spans="2:23" s="1034" customFormat="1" ht="21" customHeight="1">
      <c r="B33" s="1621" t="s">
        <v>1163</v>
      </c>
      <c r="C33" s="1622">
        <v>7.7</v>
      </c>
      <c r="D33" s="1623">
        <v>4.0999999999999996</v>
      </c>
      <c r="E33" s="1622">
        <v>33.6</v>
      </c>
      <c r="G33" s="18"/>
      <c r="H33"/>
      <c r="I33"/>
      <c r="J33"/>
      <c r="K33"/>
      <c r="L33"/>
      <c r="M33"/>
      <c r="N33"/>
      <c r="O33"/>
      <c r="P33"/>
      <c r="Q33"/>
      <c r="R33"/>
      <c r="S33"/>
      <c r="T33"/>
      <c r="U33"/>
      <c r="V33"/>
      <c r="W33"/>
    </row>
    <row r="34" spans="2:23" ht="21.75" customHeight="1">
      <c r="F34" s="456"/>
    </row>
    <row r="35" spans="2:23" ht="20.100000000000001" customHeight="1">
      <c r="B35" s="1709" t="s">
        <v>1164</v>
      </c>
      <c r="C35" s="1709"/>
      <c r="D35" s="1709"/>
      <c r="E35" s="1709"/>
    </row>
    <row r="54" ht="17.25" customHeight="1"/>
  </sheetData>
  <mergeCells count="3">
    <mergeCell ref="B2:E2"/>
    <mergeCell ref="B35:E35"/>
    <mergeCell ref="B1:C1"/>
  </mergeCells>
  <hyperlinks>
    <hyperlink ref="A2" location="Summary!A1" display=" " xr:uid="{2A19B219-88C5-4BCA-8507-A6CD302CB72C}"/>
  </hyperlinks>
  <pageMargins left="0.74803149606299213" right="0.74803149606299213" top="0.98425196850393704" bottom="0.98425196850393704" header="0.51181102362204722" footer="0.51181102362204722"/>
  <pageSetup paperSize="9" scale="58"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813E0-5BD3-4624-8548-CB2694BD9367}">
  <sheetPr>
    <tabColor theme="8"/>
  </sheetPr>
  <dimension ref="A1:K33"/>
  <sheetViews>
    <sheetView showGridLines="0" zoomScaleNormal="100" zoomScaleSheetLayoutView="85" zoomScalePageLayoutView="115" workbookViewId="0">
      <selection sqref="A1:F32"/>
    </sheetView>
  </sheetViews>
  <sheetFormatPr baseColWidth="10" defaultColWidth="10.875" defaultRowHeight="20.100000000000001" customHeight="1"/>
  <cols>
    <col min="1" max="1" width="5.5" customWidth="1"/>
    <col min="2" max="2" width="49.375" customWidth="1"/>
    <col min="3" max="3" width="14.375" customWidth="1"/>
    <col min="4" max="6" width="12" customWidth="1"/>
    <col min="7" max="7" width="5.5" customWidth="1"/>
    <col min="8" max="8" width="11.875" customWidth="1"/>
    <col min="13" max="13" width="10.375" customWidth="1"/>
    <col min="14" max="14" width="0" hidden="1" customWidth="1"/>
  </cols>
  <sheetData>
    <row r="1" spans="1:8" ht="20.100000000000001" customHeight="1">
      <c r="B1" s="1663" t="s">
        <v>1305</v>
      </c>
      <c r="C1" s="1663"/>
    </row>
    <row r="2" spans="1:8" ht="20.100000000000001" customHeight="1">
      <c r="A2" s="16" t="s">
        <v>11</v>
      </c>
      <c r="B2" s="637" t="s">
        <v>263</v>
      </c>
      <c r="C2" s="637"/>
      <c r="D2" s="637"/>
      <c r="E2" s="637"/>
      <c r="F2" s="637"/>
      <c r="G2" s="637"/>
    </row>
    <row r="3" spans="1:8" ht="20.100000000000001" customHeight="1">
      <c r="B3" s="192"/>
      <c r="C3" s="192"/>
      <c r="D3" s="192"/>
      <c r="E3" s="192"/>
      <c r="F3" s="192"/>
      <c r="G3" s="1074"/>
      <c r="H3" s="1074"/>
    </row>
    <row r="4" spans="1:8" ht="19.5" customHeight="1">
      <c r="B4" s="1629" t="s">
        <v>836</v>
      </c>
      <c r="C4" s="1630">
        <v>2022</v>
      </c>
      <c r="D4" s="1631">
        <v>2021</v>
      </c>
      <c r="E4" s="1631">
        <v>2020</v>
      </c>
      <c r="F4" s="1636">
        <v>2019</v>
      </c>
      <c r="G4" s="1067"/>
    </row>
    <row r="5" spans="1:8" ht="20.100000000000001" customHeight="1">
      <c r="B5" s="204" t="s">
        <v>256</v>
      </c>
      <c r="C5" s="205">
        <v>8.9</v>
      </c>
      <c r="D5" s="646">
        <v>8.8000000000000007</v>
      </c>
      <c r="E5" s="646">
        <v>8.3000000000000007</v>
      </c>
      <c r="F5" s="206">
        <v>5.8</v>
      </c>
      <c r="G5" s="1067"/>
    </row>
    <row r="6" spans="1:8" ht="20.100000000000001" customHeight="1">
      <c r="B6" s="207" t="s">
        <v>29</v>
      </c>
      <c r="C6" s="208">
        <v>5.6</v>
      </c>
      <c r="D6" s="647">
        <v>5.4</v>
      </c>
      <c r="E6" s="209">
        <v>4.8</v>
      </c>
      <c r="F6" s="209">
        <v>4.4000000000000004</v>
      </c>
      <c r="G6" s="1067"/>
    </row>
    <row r="7" spans="1:8" ht="20.100000000000001" customHeight="1">
      <c r="B7" s="207" t="s">
        <v>264</v>
      </c>
      <c r="C7" s="208">
        <v>0.9</v>
      </c>
      <c r="D7" s="647">
        <v>1</v>
      </c>
      <c r="E7" s="647">
        <v>1</v>
      </c>
      <c r="F7" s="209">
        <v>1</v>
      </c>
      <c r="G7" s="1067"/>
    </row>
    <row r="8" spans="1:8" ht="20.100000000000001" customHeight="1">
      <c r="B8" s="207" t="s">
        <v>265</v>
      </c>
      <c r="C8" s="208">
        <v>0.3</v>
      </c>
      <c r="D8" s="647">
        <v>0.3</v>
      </c>
      <c r="E8" s="647">
        <v>0.2</v>
      </c>
      <c r="F8" s="209">
        <v>0.2</v>
      </c>
      <c r="G8" s="1067"/>
    </row>
    <row r="9" spans="1:8" ht="20.100000000000001" customHeight="1">
      <c r="B9" s="207" t="s">
        <v>266</v>
      </c>
      <c r="C9" s="208">
        <v>0</v>
      </c>
      <c r="D9" s="647">
        <v>0</v>
      </c>
      <c r="E9" s="647">
        <v>0.1</v>
      </c>
      <c r="F9" s="209">
        <v>0</v>
      </c>
      <c r="G9" s="1067"/>
    </row>
    <row r="10" spans="1:8" s="1034" customFormat="1" ht="20.100000000000001" customHeight="1">
      <c r="B10" s="210" t="s">
        <v>267</v>
      </c>
      <c r="C10" s="211">
        <v>0</v>
      </c>
      <c r="D10" s="648">
        <v>0.1</v>
      </c>
      <c r="E10" s="648">
        <v>0.1</v>
      </c>
      <c r="F10" s="212">
        <v>0.1</v>
      </c>
      <c r="G10"/>
      <c r="H10"/>
    </row>
    <row r="11" spans="1:8" ht="20.100000000000001" customHeight="1">
      <c r="B11" s="1626" t="s">
        <v>268</v>
      </c>
      <c r="C11" s="1627">
        <v>2</v>
      </c>
      <c r="D11" s="1592">
        <v>2.1</v>
      </c>
      <c r="E11" s="1592">
        <v>2.1</v>
      </c>
      <c r="F11" s="1634">
        <v>0</v>
      </c>
    </row>
    <row r="12" spans="1:8" ht="15.75">
      <c r="B12" s="1074"/>
      <c r="C12" s="213"/>
      <c r="D12" s="213"/>
      <c r="E12" s="213"/>
      <c r="F12" s="214"/>
    </row>
    <row r="13" spans="1:8" ht="20.100000000000001" customHeight="1">
      <c r="B13" s="1629" t="s">
        <v>269</v>
      </c>
      <c r="C13" s="1630">
        <v>2022</v>
      </c>
      <c r="D13" s="1631">
        <v>2021</v>
      </c>
      <c r="E13" s="1631">
        <v>2020</v>
      </c>
      <c r="F13" s="1632">
        <v>2019</v>
      </c>
    </row>
    <row r="14" spans="1:8" ht="20.100000000000001" customHeight="1">
      <c r="B14" s="204" t="s">
        <v>256</v>
      </c>
      <c r="C14" s="649">
        <v>56</v>
      </c>
      <c r="D14" s="206">
        <v>56.6</v>
      </c>
      <c r="E14" s="206">
        <v>47.3</v>
      </c>
      <c r="F14" s="1373">
        <v>45.954257555981947</v>
      </c>
    </row>
    <row r="15" spans="1:8" ht="20.100000000000001" customHeight="1">
      <c r="B15" s="207" t="s">
        <v>29</v>
      </c>
      <c r="C15" s="650">
        <v>32.1</v>
      </c>
      <c r="D15" s="209">
        <v>33.4</v>
      </c>
      <c r="E15" s="209">
        <v>26.7</v>
      </c>
      <c r="F15" s="1374">
        <v>26.483885093393724</v>
      </c>
    </row>
    <row r="16" spans="1:8" ht="20.100000000000001" customHeight="1">
      <c r="B16" s="207" t="s">
        <v>264</v>
      </c>
      <c r="C16" s="650">
        <v>3.9</v>
      </c>
      <c r="D16" s="209">
        <v>4.5</v>
      </c>
      <c r="E16" s="209">
        <v>4.2</v>
      </c>
      <c r="F16" s="1374">
        <v>4.2427327977428622</v>
      </c>
    </row>
    <row r="17" spans="2:11" ht="20.100000000000001" customHeight="1">
      <c r="B17" s="207" t="s">
        <v>265</v>
      </c>
      <c r="C17" s="650">
        <v>13.4</v>
      </c>
      <c r="D17" s="209">
        <v>12.6</v>
      </c>
      <c r="E17" s="209">
        <v>9.3000000000000007</v>
      </c>
      <c r="F17" s="1374">
        <v>10.725586807693521</v>
      </c>
    </row>
    <row r="18" spans="2:11" ht="20.100000000000001" customHeight="1">
      <c r="B18" s="207" t="s">
        <v>266</v>
      </c>
      <c r="C18" s="650">
        <v>0</v>
      </c>
      <c r="D18" s="209">
        <v>0</v>
      </c>
      <c r="E18" s="209">
        <v>3.9</v>
      </c>
      <c r="F18" s="1374">
        <v>2.3989265068929999</v>
      </c>
    </row>
    <row r="19" spans="2:11" s="1034" customFormat="1" ht="20.100000000000001" customHeight="1">
      <c r="B19" s="210" t="s">
        <v>267</v>
      </c>
      <c r="C19" s="651">
        <v>0.7</v>
      </c>
      <c r="D19" s="212">
        <v>0.8</v>
      </c>
      <c r="E19" s="212">
        <v>0.5</v>
      </c>
      <c r="F19" s="1375">
        <v>0.45392585434337152</v>
      </c>
      <c r="G19"/>
      <c r="H19"/>
    </row>
    <row r="20" spans="2:11" ht="20.100000000000001" customHeight="1">
      <c r="B20" s="1626" t="s">
        <v>268</v>
      </c>
      <c r="C20" s="1633">
        <v>5.9</v>
      </c>
      <c r="D20" s="1634">
        <v>5.2</v>
      </c>
      <c r="E20" s="1634">
        <v>2.8</v>
      </c>
      <c r="F20" s="1635">
        <v>1.6492004959154705</v>
      </c>
    </row>
    <row r="21" spans="2:11" ht="20.100000000000001" customHeight="1">
      <c r="C21" s="215"/>
      <c r="D21" s="215"/>
      <c r="E21" s="215"/>
      <c r="F21" s="216"/>
    </row>
    <row r="22" spans="2:11" ht="20.100000000000001" customHeight="1">
      <c r="B22" s="1629" t="s">
        <v>270</v>
      </c>
      <c r="C22" s="1630">
        <v>2022</v>
      </c>
      <c r="D22" s="1631">
        <v>2021</v>
      </c>
      <c r="E22" s="1631">
        <v>2020</v>
      </c>
      <c r="F22" s="1632">
        <v>2019</v>
      </c>
    </row>
    <row r="23" spans="2:11" ht="20.100000000000001" customHeight="1">
      <c r="B23" s="204" t="s">
        <v>256</v>
      </c>
      <c r="C23" s="205">
        <v>99.2</v>
      </c>
      <c r="D23" s="646">
        <v>101.2</v>
      </c>
      <c r="E23" s="646">
        <v>95.8</v>
      </c>
      <c r="F23" s="1376">
        <v>94.973154796750038</v>
      </c>
    </row>
    <row r="24" spans="2:11" ht="20.100000000000001" customHeight="1">
      <c r="B24" s="207" t="s">
        <v>29</v>
      </c>
      <c r="C24" s="208">
        <v>29.9</v>
      </c>
      <c r="D24" s="647">
        <v>31.5</v>
      </c>
      <c r="E24" s="647">
        <v>27.1</v>
      </c>
      <c r="F24" s="1377">
        <v>25.185838941408146</v>
      </c>
    </row>
    <row r="25" spans="2:11" ht="20.100000000000001" customHeight="1">
      <c r="B25" s="207" t="s">
        <v>264</v>
      </c>
      <c r="C25" s="208">
        <v>7.6</v>
      </c>
      <c r="D25" s="647">
        <v>10.3</v>
      </c>
      <c r="E25" s="647">
        <v>9.1</v>
      </c>
      <c r="F25" s="1377">
        <v>9.4643760058802933</v>
      </c>
    </row>
    <row r="26" spans="2:11" ht="20.100000000000001" customHeight="1">
      <c r="B26" s="207" t="s">
        <v>265</v>
      </c>
      <c r="C26" s="208">
        <v>53.7</v>
      </c>
      <c r="D26" s="647">
        <v>50.2</v>
      </c>
      <c r="E26" s="647">
        <v>43.1</v>
      </c>
      <c r="F26" s="1377">
        <v>42.724235196192822</v>
      </c>
    </row>
    <row r="27" spans="2:11" ht="20.100000000000001" customHeight="1">
      <c r="B27" s="207" t="s">
        <v>266</v>
      </c>
      <c r="C27" s="208">
        <v>0</v>
      </c>
      <c r="D27" s="647">
        <v>0</v>
      </c>
      <c r="E27" s="647">
        <v>12.1</v>
      </c>
      <c r="F27" s="1377">
        <v>13.513302600363161</v>
      </c>
    </row>
    <row r="28" spans="2:11" ht="20.100000000000001" customHeight="1">
      <c r="B28" s="210" t="s">
        <v>267</v>
      </c>
      <c r="C28" s="211">
        <v>2.9</v>
      </c>
      <c r="D28" s="648">
        <v>3.9</v>
      </c>
      <c r="E28" s="648">
        <v>3.6</v>
      </c>
      <c r="F28" s="1378">
        <v>4.0854020529056179</v>
      </c>
    </row>
    <row r="29" spans="2:11" ht="20.100000000000001" customHeight="1">
      <c r="B29" s="1626" t="s">
        <v>268</v>
      </c>
      <c r="C29" s="1627">
        <v>5.0999999999999996</v>
      </c>
      <c r="D29" s="1592">
        <v>5.3</v>
      </c>
      <c r="E29" s="1592">
        <v>0.8</v>
      </c>
      <c r="F29" s="1628">
        <v>0</v>
      </c>
    </row>
    <row r="31" spans="2:11" ht="20.100000000000001" customHeight="1">
      <c r="B31" s="217"/>
      <c r="C31" s="217"/>
      <c r="D31" s="217"/>
      <c r="E31" s="217"/>
      <c r="F31" s="217"/>
      <c r="G31" s="217"/>
      <c r="H31" s="217"/>
      <c r="I31" s="217"/>
      <c r="J31" s="217"/>
      <c r="K31" s="217"/>
    </row>
    <row r="33" ht="17.25" customHeight="1"/>
  </sheetData>
  <mergeCells count="1">
    <mergeCell ref="B1:C1"/>
  </mergeCells>
  <hyperlinks>
    <hyperlink ref="A2" location="Summary!A1" display=" " xr:uid="{71A8B680-D116-4ECD-B346-ABBA3BE9F4B1}"/>
  </hyperlinks>
  <pageMargins left="0.74803149606299213" right="0.74803149606299213" top="0.98425196850393704" bottom="0.98425196850393704" header="0.51181102362204722" footer="0.51181102362204722"/>
  <pageSetup paperSize="9" scale="58" orientation="portrait" r:id="rId1"/>
  <headerFooter>
    <oddFooter>&amp;L&amp;1#&amp;"Calibri"&amp;10&amp;K000000TOTAL Classification: Restricted Distribution TOTAL - All rights reserved</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41816-E577-4F87-BFFA-88B59DECD9EA}">
  <sheetPr>
    <tabColor rgb="FF32C8C8"/>
    <pageSetUpPr fitToPage="1"/>
  </sheetPr>
  <dimension ref="A1:L19"/>
  <sheetViews>
    <sheetView showGridLines="0" zoomScaleNormal="100" zoomScaleSheetLayoutView="100" workbookViewId="0"/>
  </sheetViews>
  <sheetFormatPr baseColWidth="10" defaultColWidth="10.875" defaultRowHeight="20.100000000000001" customHeight="1"/>
  <cols>
    <col min="1" max="1" width="5.5" style="1130" customWidth="1"/>
    <col min="2" max="2" width="46.125" style="1130" customWidth="1"/>
    <col min="3" max="7" width="12" style="1130" customWidth="1"/>
    <col min="8" max="8" width="5.5" style="1130" customWidth="1"/>
    <col min="9" max="16384" width="10.875" style="1130"/>
  </cols>
  <sheetData>
    <row r="1" spans="1:12" ht="20.100000000000001" customHeight="1">
      <c r="B1" s="1663" t="s">
        <v>1305</v>
      </c>
      <c r="C1" s="1663"/>
    </row>
    <row r="2" spans="1:12" ht="20.100000000000001" customHeight="1">
      <c r="A2" s="1131" t="s">
        <v>11</v>
      </c>
      <c r="B2" s="845" t="s">
        <v>272</v>
      </c>
      <c r="C2" s="845"/>
      <c r="D2" s="845"/>
      <c r="E2" s="845"/>
      <c r="F2" s="845"/>
      <c r="G2" s="845"/>
      <c r="H2" s="845"/>
      <c r="I2" s="845"/>
      <c r="J2" s="845"/>
      <c r="K2" s="845"/>
      <c r="L2" s="845"/>
    </row>
    <row r="4" spans="1:12" ht="20.100000000000001" customHeight="1">
      <c r="B4" s="505" t="s">
        <v>234</v>
      </c>
      <c r="C4" s="520">
        <v>2022</v>
      </c>
      <c r="D4" s="1089">
        <v>2021</v>
      </c>
      <c r="E4" s="1089">
        <v>2020</v>
      </c>
      <c r="F4" s="1089">
        <v>2019</v>
      </c>
      <c r="G4" s="1089">
        <v>2018</v>
      </c>
      <c r="H4" s="1300"/>
      <c r="I4" s="1300"/>
    </row>
    <row r="5" spans="1:12" ht="20.100000000000001" customHeight="1">
      <c r="B5" s="20" t="s">
        <v>275</v>
      </c>
      <c r="C5" s="220">
        <v>1307</v>
      </c>
      <c r="D5" s="181">
        <v>1274</v>
      </c>
      <c r="E5" s="181">
        <v>1298</v>
      </c>
      <c r="F5" s="221">
        <v>1431</v>
      </c>
      <c r="G5" s="222">
        <v>1378</v>
      </c>
    </row>
    <row r="6" spans="1:12" ht="20.100000000000001" customHeight="1">
      <c r="B6" s="509" t="s">
        <v>276</v>
      </c>
      <c r="C6" s="510">
        <v>1458</v>
      </c>
      <c r="D6" s="511">
        <v>1545</v>
      </c>
      <c r="E6" s="511">
        <v>1573</v>
      </c>
      <c r="F6" s="512">
        <v>1583</v>
      </c>
      <c r="G6" s="513">
        <v>1397</v>
      </c>
    </row>
    <row r="7" spans="1:12" ht="20.100000000000001" customHeight="1">
      <c r="B7" s="849" t="s">
        <v>838</v>
      </c>
      <c r="C7" s="850">
        <v>2765</v>
      </c>
      <c r="D7" s="851">
        <v>2819</v>
      </c>
      <c r="E7" s="851">
        <v>2871</v>
      </c>
      <c r="F7" s="851">
        <v>3014</v>
      </c>
      <c r="G7" s="851">
        <v>2775</v>
      </c>
    </row>
    <row r="9" spans="1:12" ht="20.100000000000001" customHeight="1">
      <c r="B9" s="1073"/>
      <c r="C9" s="1073"/>
      <c r="D9" s="1073"/>
      <c r="E9" s="1073"/>
      <c r="F9" s="1073"/>
      <c r="G9" s="1073"/>
      <c r="H9" s="1073"/>
      <c r="I9" s="1073"/>
      <c r="J9" s="1073"/>
      <c r="K9" s="1073"/>
      <c r="L9" s="1073"/>
    </row>
    <row r="10" spans="1:12" ht="20.100000000000001" customHeight="1">
      <c r="B10" s="505" t="s">
        <v>234</v>
      </c>
      <c r="C10" s="520">
        <v>2022</v>
      </c>
      <c r="D10" s="1089">
        <v>2021</v>
      </c>
      <c r="E10" s="1089">
        <v>2020</v>
      </c>
      <c r="F10" s="1089">
        <v>2019</v>
      </c>
      <c r="G10" s="1089">
        <v>2018</v>
      </c>
      <c r="H10" s="1300"/>
      <c r="I10" s="1300"/>
      <c r="J10" s="1073"/>
      <c r="K10" s="1073"/>
      <c r="L10" s="1073"/>
    </row>
    <row r="11" spans="1:12" ht="20.100000000000001" customHeight="1">
      <c r="B11" s="20" t="s">
        <v>736</v>
      </c>
      <c r="C11" s="220">
        <f>53+1466</f>
        <v>1519</v>
      </c>
      <c r="D11" s="181">
        <v>1500</v>
      </c>
      <c r="E11" s="181">
        <v>1543</v>
      </c>
      <c r="F11" s="221">
        <v>1672</v>
      </c>
      <c r="G11" s="222">
        <v>1566</v>
      </c>
      <c r="J11" s="1073"/>
      <c r="K11" s="1073"/>
      <c r="L11" s="1073"/>
    </row>
    <row r="12" spans="1:12" ht="20.100000000000001" customHeight="1">
      <c r="B12" s="509" t="s">
        <v>273</v>
      </c>
      <c r="C12" s="510">
        <f>2267+4492</f>
        <v>6759</v>
      </c>
      <c r="D12" s="511">
        <v>7203</v>
      </c>
      <c r="E12" s="511">
        <v>7246</v>
      </c>
      <c r="F12" s="512" t="s">
        <v>737</v>
      </c>
      <c r="G12" s="513">
        <v>6599</v>
      </c>
      <c r="J12" s="1073"/>
      <c r="K12" s="1073"/>
      <c r="L12" s="1073"/>
    </row>
    <row r="13" spans="1:12" ht="20.100000000000001" customHeight="1">
      <c r="B13" s="849" t="s">
        <v>838</v>
      </c>
      <c r="C13" s="852">
        <f>469+2296</f>
        <v>2765</v>
      </c>
      <c r="D13" s="851">
        <v>2819</v>
      </c>
      <c r="E13" s="851">
        <v>2871</v>
      </c>
      <c r="F13" s="851">
        <v>3014</v>
      </c>
      <c r="G13" s="851">
        <v>2775</v>
      </c>
      <c r="J13" s="1073"/>
      <c r="K13" s="1073"/>
      <c r="L13" s="1073"/>
    </row>
    <row r="14" spans="1:12" ht="20.100000000000001" customHeight="1">
      <c r="J14" s="1073"/>
      <c r="K14" s="1073"/>
      <c r="L14" s="1073"/>
    </row>
    <row r="15" spans="1:12" ht="20.100000000000001" customHeight="1">
      <c r="B15" s="1073" t="s">
        <v>285</v>
      </c>
      <c r="C15" s="1073"/>
      <c r="D15" s="1073"/>
      <c r="E15" s="1073"/>
      <c r="F15" s="1073"/>
      <c r="G15" s="1073"/>
      <c r="H15" s="1073"/>
      <c r="I15" s="1073"/>
      <c r="J15" s="1073"/>
      <c r="K15" s="1073"/>
      <c r="L15" s="1073"/>
    </row>
    <row r="16" spans="1:12" ht="20.100000000000001" customHeight="1">
      <c r="J16" s="1073"/>
      <c r="K16" s="1073"/>
      <c r="L16" s="1073"/>
    </row>
    <row r="17" spans="7:12" ht="20.100000000000001" customHeight="1">
      <c r="J17" s="1073"/>
      <c r="K17" s="1073"/>
      <c r="L17" s="1073"/>
    </row>
    <row r="18" spans="7:12" ht="20.100000000000001" customHeight="1">
      <c r="G18" s="141"/>
      <c r="J18" s="1073"/>
      <c r="K18" s="1073"/>
      <c r="L18" s="1073"/>
    </row>
    <row r="19" spans="7:12" ht="20.100000000000001" customHeight="1">
      <c r="J19" s="1073"/>
      <c r="K19" s="1073"/>
      <c r="L19" s="1073"/>
    </row>
  </sheetData>
  <mergeCells count="1">
    <mergeCell ref="B1:C1"/>
  </mergeCells>
  <hyperlinks>
    <hyperlink ref="A2" location="Summary!A1" display=" " xr:uid="{CD29D25B-3E62-4440-98EB-87D03F583332}"/>
  </hyperlinks>
  <pageMargins left="0.74803149606299213" right="0.74803149606299213" top="0.98425196850393704" bottom="0.98425196850393704" header="0.51181102362204722" footer="0.51181102362204722"/>
  <pageSetup paperSize="9" scale="97" orientation="landscape" horizontalDpi="4294967292" verticalDpi="4294967292" r:id="rId1"/>
  <headerFooter>
    <oddFooter>&amp;L&amp;1#&amp;"Calibri"&amp;10&amp;K000000TOTAL Classification: Restricted Distribution TOTAL - All rights reserved</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840AB-7D16-43F1-AFAF-741065BB234E}">
  <sheetPr>
    <tabColor rgb="FF32C8C8"/>
    <pageSetUpPr fitToPage="1"/>
  </sheetPr>
  <dimension ref="A1:L19"/>
  <sheetViews>
    <sheetView showGridLines="0" zoomScaleNormal="100" zoomScaleSheetLayoutView="100" workbookViewId="0"/>
  </sheetViews>
  <sheetFormatPr baseColWidth="10" defaultColWidth="10.875" defaultRowHeight="20.100000000000001" customHeight="1"/>
  <cols>
    <col min="1" max="1" width="5.5" style="1130" customWidth="1"/>
    <col min="2" max="2" width="46.125" style="1130" customWidth="1"/>
    <col min="3" max="7" width="10.875" style="1130" customWidth="1"/>
    <col min="8" max="16384" width="10.875" style="1130"/>
  </cols>
  <sheetData>
    <row r="1" spans="1:12" ht="20.100000000000001" customHeight="1">
      <c r="A1" s="1129"/>
      <c r="B1" s="1663" t="s">
        <v>1305</v>
      </c>
      <c r="C1" s="1663"/>
      <c r="D1" s="1129"/>
      <c r="E1" s="1129"/>
      <c r="F1" s="1129"/>
      <c r="G1" s="1129"/>
    </row>
    <row r="2" spans="1:12" ht="20.100000000000001" customHeight="1">
      <c r="A2" s="1131" t="s">
        <v>11</v>
      </c>
      <c r="B2" s="636" t="s">
        <v>277</v>
      </c>
      <c r="C2" s="636"/>
      <c r="D2" s="636"/>
      <c r="E2" s="636"/>
      <c r="F2" s="636"/>
      <c r="G2" s="636"/>
      <c r="H2" s="636"/>
      <c r="I2" s="636"/>
      <c r="J2" s="636"/>
      <c r="K2" s="636"/>
      <c r="L2" s="636"/>
    </row>
    <row r="3" spans="1:12" ht="20.100000000000001" customHeight="1">
      <c r="A3" s="1129"/>
      <c r="B3" s="1129"/>
      <c r="C3" s="1129"/>
      <c r="D3" s="1129" t="s">
        <v>11</v>
      </c>
      <c r="E3" s="1129"/>
      <c r="F3" s="1129"/>
      <c r="G3" s="1129"/>
    </row>
    <row r="4" spans="1:12" ht="20.100000000000001" customHeight="1">
      <c r="A4" s="1129"/>
      <c r="B4" s="505" t="s">
        <v>34</v>
      </c>
      <c r="C4" s="520">
        <v>2022</v>
      </c>
      <c r="D4" s="514">
        <v>2021</v>
      </c>
      <c r="E4" s="514">
        <v>2020</v>
      </c>
      <c r="F4" s="514">
        <v>2019</v>
      </c>
      <c r="G4" s="514">
        <v>2018</v>
      </c>
      <c r="H4" s="1300"/>
      <c r="I4" s="1300"/>
    </row>
    <row r="5" spans="1:12" ht="20.100000000000001" customHeight="1">
      <c r="A5" s="1129"/>
      <c r="B5" s="20" t="s">
        <v>278</v>
      </c>
      <c r="C5" s="220">
        <v>5183</v>
      </c>
      <c r="D5" s="181">
        <v>5050</v>
      </c>
      <c r="E5" s="181">
        <v>5003</v>
      </c>
      <c r="F5" s="221">
        <v>5167</v>
      </c>
      <c r="G5" s="222">
        <v>5203</v>
      </c>
    </row>
    <row r="6" spans="1:12" ht="20.100000000000001" customHeight="1">
      <c r="A6" s="1129"/>
      <c r="B6" s="509" t="s">
        <v>279</v>
      </c>
      <c r="C6" s="510">
        <v>5007</v>
      </c>
      <c r="D6" s="511">
        <v>7012</v>
      </c>
      <c r="E6" s="511">
        <v>7325</v>
      </c>
      <c r="F6" s="512">
        <v>7514</v>
      </c>
      <c r="G6" s="513">
        <v>6847</v>
      </c>
    </row>
    <row r="7" spans="1:12" ht="20.100000000000001" customHeight="1">
      <c r="A7" s="1129"/>
      <c r="B7" s="853" t="s">
        <v>839</v>
      </c>
      <c r="C7" s="854">
        <v>10190</v>
      </c>
      <c r="D7" s="851">
        <v>12062</v>
      </c>
      <c r="E7" s="851">
        <v>12328</v>
      </c>
      <c r="F7" s="851">
        <v>12681</v>
      </c>
      <c r="G7" s="851">
        <v>12050</v>
      </c>
    </row>
    <row r="8" spans="1:12" ht="20.100000000000001" customHeight="1">
      <c r="A8" s="1129"/>
      <c r="B8" s="847"/>
      <c r="C8" s="847"/>
      <c r="D8" s="848"/>
      <c r="E8" s="848"/>
      <c r="F8" s="848"/>
      <c r="G8" s="848"/>
    </row>
    <row r="9" spans="1:12" ht="20.100000000000001" customHeight="1">
      <c r="A9" s="1129"/>
      <c r="B9" s="847"/>
      <c r="C9" s="847"/>
      <c r="D9" s="848"/>
      <c r="E9" s="848"/>
      <c r="F9" s="848"/>
      <c r="G9" s="848"/>
    </row>
    <row r="10" spans="1:12" ht="20.100000000000001" customHeight="1">
      <c r="A10" s="1129"/>
      <c r="B10" s="505" t="s">
        <v>34</v>
      </c>
      <c r="C10" s="520">
        <v>2022</v>
      </c>
      <c r="D10" s="1089">
        <v>2021</v>
      </c>
      <c r="E10" s="1089">
        <v>2020</v>
      </c>
      <c r="F10" s="514">
        <v>2019</v>
      </c>
      <c r="G10" s="514">
        <v>2018</v>
      </c>
      <c r="H10" s="1300"/>
      <c r="I10" s="1300"/>
      <c r="J10" s="1300"/>
      <c r="K10" s="1300"/>
    </row>
    <row r="11" spans="1:12" ht="20.100000000000001" customHeight="1">
      <c r="A11" s="1129"/>
      <c r="B11" s="20" t="s">
        <v>738</v>
      </c>
      <c r="C11" s="220">
        <v>5716</v>
      </c>
      <c r="D11" s="181">
        <v>5843</v>
      </c>
      <c r="E11" s="181">
        <v>5804</v>
      </c>
      <c r="F11" s="221">
        <v>6006</v>
      </c>
      <c r="G11" s="222">
        <v>6049</v>
      </c>
    </row>
    <row r="12" spans="1:12" ht="20.100000000000001" customHeight="1">
      <c r="A12" s="1129"/>
      <c r="B12" s="509" t="s">
        <v>280</v>
      </c>
      <c r="C12" s="510">
        <v>24093</v>
      </c>
      <c r="D12" s="511">
        <v>33450</v>
      </c>
      <c r="E12" s="511">
        <v>35220</v>
      </c>
      <c r="F12" s="512">
        <v>36015</v>
      </c>
      <c r="G12" s="513">
        <v>32325</v>
      </c>
    </row>
    <row r="13" spans="1:12" ht="20.100000000000001" customHeight="1">
      <c r="A13" s="1129"/>
      <c r="B13" s="855" t="s">
        <v>839</v>
      </c>
      <c r="C13" s="856">
        <v>10190</v>
      </c>
      <c r="D13" s="857">
        <v>12062</v>
      </c>
      <c r="E13" s="857">
        <v>12328</v>
      </c>
      <c r="F13" s="857">
        <v>12681</v>
      </c>
      <c r="G13" s="857">
        <v>12050</v>
      </c>
    </row>
    <row r="14" spans="1:12" ht="20.100000000000001" customHeight="1">
      <c r="A14" s="1129"/>
      <c r="B14" s="1129"/>
      <c r="C14" s="1129"/>
      <c r="D14" s="1129"/>
      <c r="E14" s="1129"/>
      <c r="F14" s="1129"/>
      <c r="G14" s="1129"/>
    </row>
    <row r="15" spans="1:12" ht="20.100000000000001" customHeight="1">
      <c r="A15" s="1129"/>
      <c r="B15" s="1710" t="s">
        <v>281</v>
      </c>
      <c r="C15" s="1710"/>
      <c r="D15" s="1710"/>
      <c r="E15" s="1710"/>
      <c r="F15" s="1710"/>
      <c r="G15" s="1710"/>
      <c r="H15" s="1073"/>
      <c r="I15" s="1073"/>
      <c r="J15" s="1073"/>
      <c r="K15" s="1073"/>
      <c r="L15" s="1073"/>
    </row>
    <row r="16" spans="1:12" ht="20.100000000000001" customHeight="1">
      <c r="A16" s="1129"/>
      <c r="B16" s="1073"/>
      <c r="C16" s="1073"/>
      <c r="D16" s="1073"/>
      <c r="E16" s="1073"/>
      <c r="F16" s="1073"/>
      <c r="G16" s="1073"/>
      <c r="H16" s="1073"/>
      <c r="I16" s="1073"/>
      <c r="J16" s="1073"/>
      <c r="K16" s="1073"/>
      <c r="L16" s="1073"/>
    </row>
    <row r="17" spans="2:12" ht="20.100000000000001" customHeight="1">
      <c r="B17" s="1078"/>
      <c r="C17" s="1078"/>
      <c r="D17" s="1078"/>
      <c r="E17" s="1078"/>
      <c r="F17" s="1078"/>
      <c r="G17" s="1078"/>
      <c r="H17" s="1078"/>
      <c r="I17" s="1078"/>
      <c r="J17" s="1078"/>
      <c r="K17" s="1078"/>
      <c r="L17" s="1078"/>
    </row>
    <row r="19" spans="2:12" ht="20.100000000000001" customHeight="1">
      <c r="B19" s="636"/>
      <c r="C19" s="636"/>
      <c r="D19" s="636"/>
      <c r="E19" s="636"/>
      <c r="F19" s="636"/>
      <c r="G19" s="636"/>
      <c r="H19" s="636"/>
      <c r="I19" s="636"/>
      <c r="J19" s="636"/>
      <c r="K19" s="636"/>
      <c r="L19" s="636"/>
    </row>
  </sheetData>
  <mergeCells count="2">
    <mergeCell ref="B15:G15"/>
    <mergeCell ref="B1:C1"/>
  </mergeCells>
  <hyperlinks>
    <hyperlink ref="A2" location="Summary!A1" display=" " xr:uid="{EB930386-30DD-4ED1-BF72-EEFCEE893C79}"/>
  </hyperlinks>
  <pageMargins left="0.74803149606299213" right="0.74803149606299213" top="0.98425196850393704" bottom="0.98425196850393704" header="0.51181102362204722" footer="0.51181102362204722"/>
  <pageSetup paperSize="9" scale="97" orientation="landscape" horizontalDpi="4294967292" verticalDpi="4294967292" r:id="rId1"/>
  <headerFooter>
    <oddFooter>&amp;L&amp;1#&amp;"Calibri"&amp;10&amp;K000000TOTAL Classification: Restricted Distribution TOTAL - All rights reserved</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01668-421E-4CFB-8EFF-34A7EF683ADD}">
  <sheetPr>
    <tabColor rgb="FF32C8C8"/>
  </sheetPr>
  <dimension ref="A1:G11"/>
  <sheetViews>
    <sheetView zoomScale="115" zoomScaleNormal="115" workbookViewId="0"/>
  </sheetViews>
  <sheetFormatPr baseColWidth="10" defaultRowHeight="15"/>
  <cols>
    <col min="1" max="1" width="7.625" style="1384" customWidth="1"/>
    <col min="2" max="2" width="31.625" style="1384" customWidth="1"/>
    <col min="3" max="7" width="12.125" style="1384" customWidth="1"/>
    <col min="8" max="8" width="6.5" style="1384" bestFit="1" customWidth="1"/>
    <col min="9" max="9" width="7" style="1384" bestFit="1" customWidth="1"/>
    <col min="10" max="10" width="8.5" style="1384" bestFit="1" customWidth="1"/>
    <col min="11" max="30" width="8" style="1384" bestFit="1" customWidth="1"/>
    <col min="31" max="31" width="10.25" style="1384" customWidth="1"/>
    <col min="32" max="16384" width="11" style="1384"/>
  </cols>
  <sheetData>
    <row r="1" spans="1:7">
      <c r="B1" s="1663" t="s">
        <v>1305</v>
      </c>
      <c r="C1" s="1663"/>
    </row>
    <row r="2" spans="1:7" ht="15.75">
      <c r="A2" s="1383" t="s">
        <v>11</v>
      </c>
      <c r="B2" s="652" t="s">
        <v>284</v>
      </c>
    </row>
    <row r="3" spans="1:7" ht="15.75">
      <c r="A3" s="1298"/>
    </row>
    <row r="5" spans="1:7" ht="15.75">
      <c r="B5" s="1385"/>
    </row>
    <row r="6" spans="1:7">
      <c r="B6" s="1386"/>
      <c r="C6" s="1084">
        <v>2022</v>
      </c>
      <c r="D6" s="1085">
        <v>2021</v>
      </c>
      <c r="E6" s="1085">
        <v>2020</v>
      </c>
      <c r="F6" s="1085">
        <v>2019</v>
      </c>
      <c r="G6" s="1085">
        <v>2018</v>
      </c>
    </row>
    <row r="7" spans="1:7">
      <c r="B7" s="20" t="s">
        <v>282</v>
      </c>
      <c r="C7" s="1387">
        <v>358</v>
      </c>
      <c r="D7" s="296">
        <v>398</v>
      </c>
      <c r="E7" s="296">
        <v>488</v>
      </c>
      <c r="F7" s="296">
        <v>558</v>
      </c>
      <c r="G7" s="221">
        <v>513</v>
      </c>
    </row>
    <row r="8" spans="1:7">
      <c r="B8" s="515" t="s">
        <v>283</v>
      </c>
      <c r="C8" s="1388">
        <v>584</v>
      </c>
      <c r="D8" s="1389">
        <v>681</v>
      </c>
      <c r="E8" s="1389">
        <v>717</v>
      </c>
      <c r="F8" s="1389" t="s">
        <v>739</v>
      </c>
      <c r="G8" s="517">
        <v>786</v>
      </c>
    </row>
    <row r="9" spans="1:7">
      <c r="B9" s="506" t="s">
        <v>840</v>
      </c>
      <c r="C9" s="1390">
        <v>474</v>
      </c>
      <c r="D9" s="521">
        <v>532</v>
      </c>
      <c r="E9" s="521">
        <v>629</v>
      </c>
      <c r="F9" s="521">
        <v>705</v>
      </c>
      <c r="G9" s="521">
        <v>670</v>
      </c>
    </row>
    <row r="10" spans="1:7" ht="15.75">
      <c r="B10" s="1298"/>
      <c r="C10" s="1298"/>
      <c r="D10" s="1298"/>
      <c r="E10" s="1298"/>
      <c r="F10" s="1298"/>
      <c r="G10" s="1298"/>
    </row>
    <row r="11" spans="1:7">
      <c r="B11" s="751" t="s">
        <v>285</v>
      </c>
      <c r="C11" s="751"/>
      <c r="D11" s="751"/>
      <c r="E11" s="751"/>
      <c r="F11" s="751"/>
      <c r="G11" s="751"/>
    </row>
  </sheetData>
  <mergeCells count="1">
    <mergeCell ref="B1:C1"/>
  </mergeCells>
  <hyperlinks>
    <hyperlink ref="A2" location="Summary!A1" display=" " xr:uid="{FBEF78A9-6354-4161-8933-2BB81FCF834B}"/>
  </hyperlink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FEBE4-33BC-4CC7-9223-4FFCB1AA93AA}">
  <sheetPr>
    <tabColor rgb="FF32C8C8"/>
  </sheetPr>
  <dimension ref="A1:G12"/>
  <sheetViews>
    <sheetView zoomScale="115" zoomScaleNormal="115" workbookViewId="0"/>
  </sheetViews>
  <sheetFormatPr baseColWidth="10" defaultRowHeight="15"/>
  <cols>
    <col min="1" max="1" width="7.625" style="1384" customWidth="1"/>
    <col min="2" max="2" width="31.625" style="1384" customWidth="1"/>
    <col min="3" max="7" width="12.125" style="1384" customWidth="1"/>
    <col min="8" max="16384" width="11" style="1384"/>
  </cols>
  <sheetData>
    <row r="1" spans="1:7">
      <c r="B1" s="1663" t="s">
        <v>1305</v>
      </c>
      <c r="C1" s="1663"/>
    </row>
    <row r="2" spans="1:7" ht="15.75">
      <c r="A2" s="1383" t="s">
        <v>11</v>
      </c>
      <c r="B2" s="652" t="s">
        <v>287</v>
      </c>
    </row>
    <row r="5" spans="1:7" ht="15.75">
      <c r="B5" s="1385"/>
    </row>
    <row r="6" spans="1:7">
      <c r="B6" s="1386"/>
      <c r="C6" s="1084">
        <v>2022</v>
      </c>
      <c r="D6" s="1085">
        <v>2021</v>
      </c>
      <c r="E6" s="1085">
        <v>2020</v>
      </c>
      <c r="F6" s="1085">
        <v>2019</v>
      </c>
      <c r="G6" s="1085">
        <v>2018</v>
      </c>
    </row>
    <row r="7" spans="1:7">
      <c r="B7" s="20" t="s">
        <v>282</v>
      </c>
      <c r="C7" s="1387">
        <v>238</v>
      </c>
      <c r="D7" s="296">
        <v>179</v>
      </c>
      <c r="E7" s="296">
        <v>158</v>
      </c>
      <c r="F7" s="221">
        <v>168</v>
      </c>
      <c r="G7" s="222">
        <v>183</v>
      </c>
    </row>
    <row r="8" spans="1:7">
      <c r="B8" s="509" t="s">
        <v>283</v>
      </c>
      <c r="C8" s="1391">
        <v>1048</v>
      </c>
      <c r="D8" s="1025">
        <v>1086</v>
      </c>
      <c r="E8" s="1025">
        <v>1095</v>
      </c>
      <c r="F8" s="512">
        <v>1111</v>
      </c>
      <c r="G8" s="513">
        <v>1161</v>
      </c>
    </row>
    <row r="9" spans="1:7">
      <c r="B9" s="506" t="s">
        <v>840</v>
      </c>
      <c r="C9" s="1390">
        <v>425</v>
      </c>
      <c r="D9" s="507">
        <v>372</v>
      </c>
      <c r="E9" s="507">
        <v>353</v>
      </c>
      <c r="F9" s="507">
        <v>365</v>
      </c>
      <c r="G9" s="507">
        <v>389</v>
      </c>
    </row>
    <row r="10" spans="1:7">
      <c r="B10" s="1651"/>
      <c r="C10" s="1651"/>
      <c r="D10" s="1651"/>
      <c r="E10" s="1651"/>
      <c r="F10" s="1651"/>
      <c r="G10" s="1651"/>
    </row>
    <row r="11" spans="1:7">
      <c r="B11" s="1651"/>
      <c r="C11" s="1651"/>
      <c r="D11" s="1651"/>
      <c r="E11" s="1651"/>
      <c r="F11" s="1651"/>
      <c r="G11" s="1651"/>
    </row>
    <row r="12" spans="1:7" s="1582" customFormat="1">
      <c r="B12" s="1651"/>
      <c r="C12" s="1651"/>
      <c r="D12" s="1651"/>
      <c r="E12" s="1651"/>
      <c r="F12" s="1651"/>
      <c r="G12" s="1651"/>
    </row>
  </sheetData>
  <mergeCells count="1">
    <mergeCell ref="B1:C1"/>
  </mergeCells>
  <hyperlinks>
    <hyperlink ref="A2" location="Summary!A1" display=" " xr:uid="{B8326D3A-09C9-49B2-A384-9DDCAD3E0E56}"/>
  </hyperlink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2D144-6B19-4288-B0D1-57E4E2E4556E}">
  <sheetPr>
    <tabColor rgb="FF32C8C8"/>
  </sheetPr>
  <dimension ref="A1:G9"/>
  <sheetViews>
    <sheetView zoomScale="115" zoomScaleNormal="115" workbookViewId="0"/>
  </sheetViews>
  <sheetFormatPr baseColWidth="10" defaultRowHeight="15"/>
  <cols>
    <col min="1" max="1" width="7.625" style="1384" customWidth="1"/>
    <col min="2" max="2" width="31.625" style="1384" customWidth="1"/>
    <col min="3" max="7" width="12.125" style="1384" customWidth="1"/>
    <col min="8" max="16384" width="11" style="1384"/>
  </cols>
  <sheetData>
    <row r="1" spans="1:7">
      <c r="B1" s="1663" t="s">
        <v>1305</v>
      </c>
      <c r="C1" s="1663"/>
    </row>
    <row r="2" spans="1:7" ht="15.75">
      <c r="A2" s="1383" t="s">
        <v>11</v>
      </c>
      <c r="B2" s="652" t="s">
        <v>288</v>
      </c>
    </row>
    <row r="5" spans="1:7" ht="15.75">
      <c r="B5" s="1385"/>
    </row>
    <row r="6" spans="1:7">
      <c r="B6" s="1386"/>
      <c r="C6" s="1084">
        <v>2022</v>
      </c>
      <c r="D6" s="1085">
        <v>2021</v>
      </c>
      <c r="E6" s="1085">
        <v>2020</v>
      </c>
      <c r="F6" s="1085">
        <v>2019</v>
      </c>
      <c r="G6" s="1085">
        <v>2018</v>
      </c>
    </row>
    <row r="7" spans="1:7">
      <c r="B7" s="20" t="s">
        <v>282</v>
      </c>
      <c r="C7" s="1387">
        <v>91</v>
      </c>
      <c r="D7" s="296">
        <v>107</v>
      </c>
      <c r="E7" s="296">
        <v>105</v>
      </c>
      <c r="F7" s="221">
        <v>103</v>
      </c>
      <c r="G7" s="222">
        <v>72</v>
      </c>
    </row>
    <row r="8" spans="1:7">
      <c r="B8" s="515" t="s">
        <v>283</v>
      </c>
      <c r="C8" s="1388">
        <v>960</v>
      </c>
      <c r="D8" s="1389">
        <v>1145</v>
      </c>
      <c r="E8" s="1389">
        <v>1121</v>
      </c>
      <c r="F8" s="517">
        <v>1077</v>
      </c>
      <c r="G8" s="518">
        <v>818</v>
      </c>
    </row>
    <row r="9" spans="1:7">
      <c r="B9" s="506" t="s">
        <v>840</v>
      </c>
      <c r="C9" s="1390">
        <v>262</v>
      </c>
      <c r="D9" s="507">
        <v>307</v>
      </c>
      <c r="E9" s="507">
        <v>302</v>
      </c>
      <c r="F9" s="507">
        <v>293</v>
      </c>
      <c r="G9" s="507">
        <v>211</v>
      </c>
    </row>
  </sheetData>
  <mergeCells count="1">
    <mergeCell ref="B1:C1"/>
  </mergeCells>
  <hyperlinks>
    <hyperlink ref="A2" location="Summary!A1" display=" " xr:uid="{40E37490-305F-4F42-9B57-3E4B7D56897E}"/>
  </hyperlinks>
  <pageMargins left="0.7" right="0.7" top="0.75" bottom="0.75" header="0.3" footer="0.3"/>
  <pageSetup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04816-4C8F-476C-B0A6-44DBC7183C1C}">
  <sheetPr>
    <tabColor rgb="FF32C8C8"/>
  </sheetPr>
  <dimension ref="A1:G9"/>
  <sheetViews>
    <sheetView zoomScale="115" zoomScaleNormal="115" workbookViewId="0"/>
  </sheetViews>
  <sheetFormatPr baseColWidth="10" defaultRowHeight="15"/>
  <cols>
    <col min="1" max="1" width="7.625" style="1384" customWidth="1"/>
    <col min="2" max="2" width="31.625" style="1384" customWidth="1"/>
    <col min="3" max="7" width="12.125" style="1384" customWidth="1"/>
    <col min="8" max="16384" width="11" style="1384"/>
  </cols>
  <sheetData>
    <row r="1" spans="1:7">
      <c r="B1" s="1663" t="s">
        <v>1305</v>
      </c>
      <c r="C1" s="1663"/>
    </row>
    <row r="2" spans="1:7" ht="15.75">
      <c r="A2" s="1383" t="s">
        <v>11</v>
      </c>
      <c r="B2" s="652" t="s">
        <v>740</v>
      </c>
    </row>
    <row r="3" spans="1:7" ht="15.75">
      <c r="A3" s="1383"/>
      <c r="B3" s="652"/>
    </row>
    <row r="5" spans="1:7" ht="15.75">
      <c r="B5" s="1385"/>
    </row>
    <row r="6" spans="1:7">
      <c r="B6" s="1386"/>
      <c r="C6" s="1084">
        <v>2022</v>
      </c>
      <c r="D6" s="1085">
        <v>2021</v>
      </c>
      <c r="E6" s="1085">
        <v>2020</v>
      </c>
      <c r="F6" s="1085">
        <v>2019</v>
      </c>
      <c r="G6" s="1085">
        <v>2018</v>
      </c>
    </row>
    <row r="7" spans="1:7">
      <c r="B7" s="20" t="s">
        <v>282</v>
      </c>
      <c r="C7" s="1387">
        <v>280</v>
      </c>
      <c r="D7" s="296">
        <v>300</v>
      </c>
      <c r="E7" s="296">
        <v>318</v>
      </c>
      <c r="F7" s="221">
        <v>295</v>
      </c>
      <c r="G7" s="222">
        <v>278</v>
      </c>
    </row>
    <row r="8" spans="1:7">
      <c r="B8" s="509" t="s">
        <v>283</v>
      </c>
      <c r="C8" s="1391">
        <v>3427</v>
      </c>
      <c r="D8" s="1025">
        <v>3453</v>
      </c>
      <c r="E8" s="1025">
        <v>3478</v>
      </c>
      <c r="F8" s="512">
        <v>3528</v>
      </c>
      <c r="G8" s="513">
        <v>3029</v>
      </c>
    </row>
    <row r="9" spans="1:7">
      <c r="B9" s="506" t="s">
        <v>840</v>
      </c>
      <c r="C9" s="1392">
        <v>918</v>
      </c>
      <c r="D9" s="1656">
        <v>941</v>
      </c>
      <c r="E9" s="1656">
        <v>963</v>
      </c>
      <c r="F9" s="1656">
        <v>949</v>
      </c>
      <c r="G9" s="1656">
        <v>839</v>
      </c>
    </row>
  </sheetData>
  <mergeCells count="1">
    <mergeCell ref="B1:C1"/>
  </mergeCells>
  <hyperlinks>
    <hyperlink ref="A2" location="Summary!A1" display=" " xr:uid="{8406A407-E04A-4860-B17E-BDB4E320A011}"/>
  </hyperlink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FF9AB-5D0D-4AA2-BDF7-EBA868A0CA03}">
  <sheetPr>
    <tabColor rgb="FF32C8C8"/>
  </sheetPr>
  <dimension ref="A1:G9"/>
  <sheetViews>
    <sheetView zoomScale="115" zoomScaleNormal="115" workbookViewId="0"/>
  </sheetViews>
  <sheetFormatPr baseColWidth="10" defaultRowHeight="15"/>
  <cols>
    <col min="1" max="1" width="7.625" style="1384" customWidth="1"/>
    <col min="2" max="2" width="31.625" style="1384" customWidth="1"/>
    <col min="3" max="7" width="12.125" style="1384" customWidth="1"/>
    <col min="8" max="16384" width="11" style="1384"/>
  </cols>
  <sheetData>
    <row r="1" spans="1:7">
      <c r="B1" s="1663" t="s">
        <v>1305</v>
      </c>
      <c r="C1" s="1663"/>
      <c r="E1" s="1651"/>
      <c r="F1" s="1651"/>
      <c r="G1" s="1651"/>
    </row>
    <row r="2" spans="1:7" ht="15.75">
      <c r="A2" s="1383" t="s">
        <v>11</v>
      </c>
      <c r="B2" s="652" t="s">
        <v>286</v>
      </c>
      <c r="E2" s="1651"/>
      <c r="F2" s="1651"/>
      <c r="G2" s="1651"/>
    </row>
    <row r="3" spans="1:7">
      <c r="E3" s="1651"/>
      <c r="F3" s="1651"/>
      <c r="G3" s="1651"/>
    </row>
    <row r="4" spans="1:7">
      <c r="E4" s="1651"/>
      <c r="F4" s="1651"/>
      <c r="G4" s="1651"/>
    </row>
    <row r="5" spans="1:7" ht="15.75">
      <c r="B5" s="1385"/>
      <c r="E5" s="1651"/>
      <c r="F5" s="1651"/>
      <c r="G5" s="1651"/>
    </row>
    <row r="6" spans="1:7">
      <c r="B6" s="1386"/>
      <c r="C6" s="1084">
        <v>2022</v>
      </c>
      <c r="D6" s="1085">
        <v>2021</v>
      </c>
      <c r="E6" s="1652">
        <v>2020</v>
      </c>
      <c r="F6" s="1652">
        <v>2019</v>
      </c>
      <c r="G6" s="1652">
        <v>2018</v>
      </c>
    </row>
    <row r="7" spans="1:7">
      <c r="B7" s="20" t="s">
        <v>282</v>
      </c>
      <c r="C7" s="1387">
        <v>552</v>
      </c>
      <c r="D7" s="296">
        <v>516</v>
      </c>
      <c r="E7" s="1653">
        <v>474</v>
      </c>
      <c r="F7" s="1653">
        <v>548</v>
      </c>
      <c r="G7" s="1653">
        <v>520</v>
      </c>
    </row>
    <row r="8" spans="1:7">
      <c r="B8" s="515" t="s">
        <v>283</v>
      </c>
      <c r="C8" s="1388">
        <v>740</v>
      </c>
      <c r="D8" s="1389">
        <v>838</v>
      </c>
      <c r="E8" s="1654">
        <v>835</v>
      </c>
      <c r="F8" s="1654">
        <v>857</v>
      </c>
      <c r="G8" s="1654">
        <v>805</v>
      </c>
    </row>
    <row r="9" spans="1:7">
      <c r="B9" s="506" t="s">
        <v>840</v>
      </c>
      <c r="C9" s="1392">
        <v>686</v>
      </c>
      <c r="D9" s="508">
        <v>667</v>
      </c>
      <c r="E9" s="1655">
        <v>624</v>
      </c>
      <c r="F9" s="1655">
        <v>702</v>
      </c>
      <c r="G9" s="1655">
        <v>666</v>
      </c>
    </row>
  </sheetData>
  <mergeCells count="1">
    <mergeCell ref="B1:C1"/>
  </mergeCells>
  <hyperlinks>
    <hyperlink ref="A2" location="Summary!A1" display=" " xr:uid="{EF6FC9FB-33F6-4A83-8DAE-6BDD8D134026}"/>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A464F-823E-4016-AAB8-70F404496F45}">
  <sheetPr>
    <tabColor rgb="FF285AFF"/>
    <pageSetUpPr fitToPage="1"/>
  </sheetPr>
  <dimension ref="B1:AB64"/>
  <sheetViews>
    <sheetView showGridLines="0" workbookViewId="0"/>
  </sheetViews>
  <sheetFormatPr baseColWidth="10" defaultColWidth="11" defaultRowHeight="20.100000000000001" customHeight="1"/>
  <cols>
    <col min="1" max="1" width="5.5" style="1208" customWidth="1"/>
    <col min="2" max="2" width="59" style="1208" customWidth="1"/>
    <col min="3" max="7" width="11.125" style="1208" bestFit="1" customWidth="1"/>
    <col min="8" max="8" width="5.125" style="1208" customWidth="1"/>
    <col min="9" max="13" width="11.125" style="1208" bestFit="1" customWidth="1"/>
    <col min="14" max="14" width="2.625" style="1208" customWidth="1"/>
    <col min="15" max="15" width="10.75" style="1208" bestFit="1" customWidth="1"/>
    <col min="16" max="19" width="11.125" style="1208" bestFit="1" customWidth="1"/>
    <col min="20" max="20" width="2.125" style="1208" customWidth="1"/>
    <col min="21" max="21" width="27.25" style="1208" customWidth="1"/>
    <col min="22" max="25" width="11.125" style="1208" bestFit="1" customWidth="1"/>
    <col min="26" max="16384" width="11" style="1208"/>
  </cols>
  <sheetData>
    <row r="1" spans="2:28" ht="20.100000000000001" customHeight="1">
      <c r="B1" s="1663" t="s">
        <v>1305</v>
      </c>
      <c r="C1" s="1663"/>
    </row>
    <row r="2" spans="2:28" ht="15.75">
      <c r="B2" s="1665" t="str">
        <f>UPPER("Financial highlights by quarter")</f>
        <v>FINANCIAL HIGHLIGHTS BY QUARTER</v>
      </c>
      <c r="C2" s="1665"/>
      <c r="D2" s="1665"/>
      <c r="E2" s="1665"/>
      <c r="F2" s="1665"/>
      <c r="G2" s="1665"/>
      <c r="H2" s="1062"/>
      <c r="J2" s="1062"/>
      <c r="K2" s="1062"/>
      <c r="L2" s="1062"/>
      <c r="M2" s="1062"/>
      <c r="N2" s="1062"/>
      <c r="O2" s="1062"/>
      <c r="P2" s="1062"/>
      <c r="Q2" s="1062"/>
      <c r="R2" s="1062"/>
      <c r="S2" s="1062"/>
      <c r="T2" s="1062"/>
      <c r="U2" s="1062"/>
      <c r="V2" s="1062"/>
      <c r="W2" s="1062"/>
      <c r="X2" s="1062"/>
      <c r="Y2" s="1062"/>
    </row>
    <row r="3" spans="2:28" ht="15.75">
      <c r="C3" s="1062"/>
      <c r="D3" s="1062"/>
    </row>
    <row r="4" spans="2:28" ht="15.75">
      <c r="C4" s="1676"/>
      <c r="D4" s="1676"/>
      <c r="E4" s="1676"/>
      <c r="F4" s="1676"/>
      <c r="G4" s="1676"/>
      <c r="I4" s="1676"/>
      <c r="J4" s="1676"/>
      <c r="K4" s="1676"/>
      <c r="L4" s="1676"/>
      <c r="M4" s="1676"/>
      <c r="O4" s="1677"/>
      <c r="P4" s="1677"/>
      <c r="Q4" s="1677"/>
      <c r="R4" s="1677"/>
      <c r="S4" s="1677"/>
      <c r="U4" s="1672"/>
      <c r="V4" s="1672"/>
      <c r="W4" s="1672"/>
      <c r="X4" s="1672"/>
      <c r="Y4" s="1672"/>
    </row>
    <row r="5" spans="2:28" ht="15.75">
      <c r="B5" s="760" t="s">
        <v>34</v>
      </c>
      <c r="C5" s="368">
        <v>2022</v>
      </c>
      <c r="D5" s="1675" t="s">
        <v>3</v>
      </c>
      <c r="E5" s="1675"/>
      <c r="F5" s="1675"/>
      <c r="G5" s="1675"/>
      <c r="I5" s="369">
        <v>2021</v>
      </c>
      <c r="J5" s="1065" t="s">
        <v>3</v>
      </c>
      <c r="K5" s="1065"/>
      <c r="L5" s="1065"/>
      <c r="M5" s="1065"/>
      <c r="O5" s="369">
        <v>2020</v>
      </c>
      <c r="P5" s="1065" t="s">
        <v>3</v>
      </c>
      <c r="Q5" s="1065"/>
      <c r="R5" s="1065"/>
      <c r="S5" s="1065"/>
      <c r="U5" s="761"/>
      <c r="V5" s="1676"/>
      <c r="W5" s="1676"/>
      <c r="X5" s="1676"/>
      <c r="Y5" s="1676"/>
      <c r="Z5" s="1253"/>
      <c r="AA5" s="1253"/>
    </row>
    <row r="6" spans="2:28" ht="15.75">
      <c r="B6" s="1256" t="s">
        <v>122</v>
      </c>
      <c r="C6" s="1071" t="s">
        <v>4</v>
      </c>
      <c r="D6" s="1056" t="s">
        <v>893</v>
      </c>
      <c r="E6" s="1056" t="s">
        <v>894</v>
      </c>
      <c r="F6" s="1056" t="s">
        <v>895</v>
      </c>
      <c r="G6" s="1056" t="s">
        <v>896</v>
      </c>
      <c r="I6" s="1071" t="s">
        <v>4</v>
      </c>
      <c r="J6" s="1056" t="s">
        <v>893</v>
      </c>
      <c r="K6" s="1056" t="s">
        <v>894</v>
      </c>
      <c r="L6" s="1056" t="s">
        <v>895</v>
      </c>
      <c r="M6" s="1056" t="s">
        <v>896</v>
      </c>
      <c r="O6" s="1071" t="s">
        <v>4</v>
      </c>
      <c r="P6" s="1056" t="s">
        <v>893</v>
      </c>
      <c r="Q6" s="1056" t="s">
        <v>894</v>
      </c>
      <c r="R6" s="1056" t="s">
        <v>895</v>
      </c>
      <c r="S6" s="1056" t="s">
        <v>896</v>
      </c>
      <c r="U6" s="763"/>
      <c r="V6" s="763"/>
      <c r="W6" s="763"/>
      <c r="X6" s="763"/>
      <c r="Y6" s="763"/>
      <c r="Z6" s="1253"/>
      <c r="AA6" s="1253"/>
    </row>
    <row r="7" spans="2:28" ht="15.75">
      <c r="B7" s="371" t="s">
        <v>670</v>
      </c>
      <c r="C7" s="21">
        <v>36197</v>
      </c>
      <c r="D7" s="22">
        <v>8977</v>
      </c>
      <c r="E7" s="23">
        <v>9796</v>
      </c>
      <c r="F7" s="23">
        <v>9863</v>
      </c>
      <c r="G7" s="21">
        <v>7561</v>
      </c>
      <c r="I7" s="372">
        <v>18060</v>
      </c>
      <c r="J7" s="373">
        <v>3003</v>
      </c>
      <c r="K7" s="373">
        <v>3463</v>
      </c>
      <c r="L7" s="373">
        <v>4769</v>
      </c>
      <c r="M7" s="372">
        <v>6825</v>
      </c>
      <c r="O7" s="372">
        <v>4059</v>
      </c>
      <c r="P7" s="373">
        <v>1781</v>
      </c>
      <c r="Q7" s="373">
        <v>126</v>
      </c>
      <c r="R7" s="373">
        <v>848</v>
      </c>
      <c r="S7" s="372">
        <v>1304</v>
      </c>
      <c r="U7" s="764"/>
      <c r="V7" s="764"/>
      <c r="W7" s="764"/>
      <c r="X7" s="764"/>
      <c r="Y7" s="764"/>
      <c r="Z7" s="1253"/>
      <c r="AA7" s="1253"/>
    </row>
    <row r="8" spans="2:28" ht="15.75">
      <c r="B8" s="24" t="s">
        <v>181</v>
      </c>
      <c r="C8" s="374">
        <v>13.94</v>
      </c>
      <c r="D8" s="375">
        <v>3.4</v>
      </c>
      <c r="E8" s="376">
        <v>3.75</v>
      </c>
      <c r="F8" s="376">
        <v>3.83</v>
      </c>
      <c r="G8" s="374">
        <v>2.97</v>
      </c>
      <c r="I8" s="25">
        <v>6.68</v>
      </c>
      <c r="J8" s="26">
        <v>1.1000000000000001</v>
      </c>
      <c r="K8" s="26">
        <v>1.27</v>
      </c>
      <c r="L8" s="26">
        <v>1.76</v>
      </c>
      <c r="M8" s="25">
        <v>2.5499999999999998</v>
      </c>
      <c r="O8" s="25">
        <v>1.43</v>
      </c>
      <c r="P8" s="26">
        <v>0.66</v>
      </c>
      <c r="Q8" s="26">
        <v>0.02</v>
      </c>
      <c r="R8" s="26">
        <v>0.28999999999999998</v>
      </c>
      <c r="S8" s="25">
        <v>0.46</v>
      </c>
      <c r="U8" s="765"/>
      <c r="V8" s="765"/>
      <c r="W8" s="765"/>
      <c r="X8" s="765"/>
      <c r="Y8" s="765"/>
      <c r="Z8" s="1253"/>
      <c r="AA8" s="1253"/>
    </row>
    <row r="9" spans="2:28" ht="15.75">
      <c r="B9" s="377" t="s">
        <v>669</v>
      </c>
      <c r="C9" s="27">
        <v>20526</v>
      </c>
      <c r="D9" s="28">
        <v>4944</v>
      </c>
      <c r="E9" s="29">
        <v>5692</v>
      </c>
      <c r="F9" s="29">
        <v>6626</v>
      </c>
      <c r="G9" s="27">
        <v>3264</v>
      </c>
      <c r="I9" s="378">
        <v>16032</v>
      </c>
      <c r="J9" s="379">
        <v>3344</v>
      </c>
      <c r="K9" s="379">
        <v>2206</v>
      </c>
      <c r="L9" s="379">
        <v>4645</v>
      </c>
      <c r="M9" s="378">
        <v>5837</v>
      </c>
      <c r="O9" s="378">
        <v>-7242</v>
      </c>
      <c r="P9" s="379">
        <v>34</v>
      </c>
      <c r="Q9" s="379">
        <v>-8369</v>
      </c>
      <c r="R9" s="379">
        <v>202</v>
      </c>
      <c r="S9" s="378">
        <v>891</v>
      </c>
      <c r="U9" s="764"/>
      <c r="V9" s="764"/>
      <c r="W9" s="764"/>
      <c r="X9" s="764"/>
      <c r="Y9" s="764"/>
      <c r="Z9" s="1257"/>
      <c r="AA9" s="1257"/>
    </row>
    <row r="10" spans="2:28" ht="15.75" hidden="1" customHeight="1">
      <c r="B10" s="24" t="s">
        <v>679</v>
      </c>
      <c r="C10" s="380"/>
      <c r="D10" s="381"/>
      <c r="E10" s="382"/>
      <c r="F10" s="382"/>
      <c r="G10" s="380"/>
      <c r="I10" s="30">
        <v>0.20100000000000001</v>
      </c>
      <c r="J10" s="31">
        <v>0.23699999999999999</v>
      </c>
      <c r="K10" s="31">
        <v>0.22900000000000001</v>
      </c>
      <c r="L10" s="31">
        <v>0.221</v>
      </c>
      <c r="M10" s="30">
        <v>0.20100000000000001</v>
      </c>
      <c r="O10" s="30">
        <v>0.25900000000000001</v>
      </c>
      <c r="P10" s="31">
        <v>0.25</v>
      </c>
      <c r="Q10" s="31">
        <v>0.27600000000000002</v>
      </c>
      <c r="R10" s="31">
        <v>0.26100000000000001</v>
      </c>
      <c r="S10" s="30">
        <v>0.25900000000000001</v>
      </c>
      <c r="U10" s="766" t="s">
        <v>680</v>
      </c>
      <c r="V10" s="767"/>
      <c r="W10" s="767"/>
      <c r="X10" s="767"/>
      <c r="Y10" s="767"/>
      <c r="Z10" s="1253"/>
      <c r="AA10" s="1253"/>
    </row>
    <row r="11" spans="2:28" ht="15.75">
      <c r="B11" s="24" t="s">
        <v>118</v>
      </c>
      <c r="C11" s="380">
        <v>2619131285</v>
      </c>
      <c r="D11" s="381">
        <v>2609763803</v>
      </c>
      <c r="E11" s="382">
        <v>2619131285</v>
      </c>
      <c r="F11" s="382">
        <v>2619131285</v>
      </c>
      <c r="G11" s="380">
        <v>2619131285</v>
      </c>
      <c r="I11" s="30">
        <v>2640429329</v>
      </c>
      <c r="J11" s="31">
        <v>2629839616</v>
      </c>
      <c r="K11" s="31">
        <v>2640429329</v>
      </c>
      <c r="L11" s="31">
        <v>2640429329</v>
      </c>
      <c r="M11" s="30">
        <v>2640429329</v>
      </c>
      <c r="O11" s="30">
        <v>2653124025</v>
      </c>
      <c r="P11" s="31">
        <v>2601881075</v>
      </c>
      <c r="Q11" s="31">
        <v>2615060337</v>
      </c>
      <c r="R11" s="31">
        <v>2653124025</v>
      </c>
      <c r="S11" s="30">
        <v>2653124025</v>
      </c>
      <c r="U11" s="768"/>
      <c r="V11" s="768"/>
      <c r="W11" s="768"/>
      <c r="X11" s="768"/>
      <c r="Y11" s="768"/>
      <c r="Z11" s="1253"/>
      <c r="AA11" s="1253"/>
    </row>
    <row r="12" spans="2:28" ht="15.75">
      <c r="B12" s="24" t="s">
        <v>222</v>
      </c>
      <c r="C12" s="383">
        <v>2572182025</v>
      </c>
      <c r="D12" s="384">
        <v>2614440867</v>
      </c>
      <c r="E12" s="385">
        <v>2591697268</v>
      </c>
      <c r="F12" s="385">
        <v>2559519056</v>
      </c>
      <c r="G12" s="383">
        <v>2522008626</v>
      </c>
      <c r="I12" s="32">
        <v>2647468245</v>
      </c>
      <c r="J12" s="33">
        <v>2644782122</v>
      </c>
      <c r="K12" s="33">
        <v>2646366666</v>
      </c>
      <c r="L12" s="33">
        <v>2655428201</v>
      </c>
      <c r="M12" s="32">
        <v>2643609445</v>
      </c>
      <c r="O12" s="32">
        <v>2602026749</v>
      </c>
      <c r="P12" s="33">
        <v>2600575965</v>
      </c>
      <c r="Q12" s="33">
        <v>2577573424</v>
      </c>
      <c r="R12" s="33">
        <v>2636710836</v>
      </c>
      <c r="S12" s="32">
        <v>2645292533</v>
      </c>
      <c r="U12" s="768"/>
      <c r="V12" s="768"/>
      <c r="W12" s="768"/>
      <c r="X12" s="768"/>
      <c r="Y12" s="768"/>
      <c r="Z12" s="1253"/>
      <c r="AA12" s="1253"/>
    </row>
    <row r="13" spans="2:28" ht="15.75">
      <c r="B13" s="24" t="s">
        <v>10</v>
      </c>
      <c r="C13" s="383">
        <v>140207743</v>
      </c>
      <c r="D13" s="384">
        <v>22378128</v>
      </c>
      <c r="E13" s="385">
        <v>36080408</v>
      </c>
      <c r="F13" s="385">
        <v>38917588</v>
      </c>
      <c r="G13" s="383">
        <v>42831619</v>
      </c>
      <c r="I13" s="32">
        <v>37306005</v>
      </c>
      <c r="J13" s="33">
        <v>3636351</v>
      </c>
      <c r="K13" s="33" t="s">
        <v>8</v>
      </c>
      <c r="L13" s="33" t="s">
        <v>8</v>
      </c>
      <c r="M13" s="32">
        <v>33669654</v>
      </c>
      <c r="O13" s="32">
        <v>13236044</v>
      </c>
      <c r="P13" s="33">
        <v>13236044</v>
      </c>
      <c r="Q13" s="33" t="s">
        <v>8</v>
      </c>
      <c r="R13" s="33" t="s">
        <v>8</v>
      </c>
      <c r="S13" s="32" t="s">
        <v>8</v>
      </c>
      <c r="U13" s="769"/>
      <c r="V13" s="769"/>
      <c r="W13" s="769"/>
      <c r="X13" s="769"/>
      <c r="Y13" s="769"/>
      <c r="Z13" s="1253"/>
      <c r="AA13" s="1253"/>
      <c r="AB13" s="1253"/>
    </row>
    <row r="14" spans="2:28" s="1209" customFormat="1" ht="15.75">
      <c r="B14" s="34" t="s">
        <v>799</v>
      </c>
      <c r="C14" s="386">
        <v>7.7110000000000003</v>
      </c>
      <c r="D14" s="387">
        <f>1176/1000</f>
        <v>1.1759999999999999</v>
      </c>
      <c r="E14" s="388">
        <v>1.988</v>
      </c>
      <c r="F14" s="388">
        <v>1.996</v>
      </c>
      <c r="G14" s="386">
        <v>2.5510000000000002</v>
      </c>
      <c r="I14" s="35">
        <v>1.7650000000000001</v>
      </c>
      <c r="J14" s="36">
        <v>0.16500000000000001</v>
      </c>
      <c r="K14" s="36" t="s">
        <v>8</v>
      </c>
      <c r="L14" s="36" t="s">
        <v>8</v>
      </c>
      <c r="M14" s="35">
        <v>1.6</v>
      </c>
      <c r="N14" s="1208"/>
      <c r="O14" s="35">
        <v>0.6</v>
      </c>
      <c r="P14" s="36">
        <v>0.6</v>
      </c>
      <c r="Q14" s="36" t="s">
        <v>8</v>
      </c>
      <c r="R14" s="36" t="s">
        <v>8</v>
      </c>
      <c r="S14" s="35" t="s">
        <v>8</v>
      </c>
      <c r="T14" s="1208"/>
      <c r="U14" s="765"/>
      <c r="V14" s="765"/>
      <c r="W14" s="765"/>
      <c r="X14" s="765"/>
      <c r="Y14" s="765"/>
      <c r="Z14" s="1253"/>
      <c r="AA14" s="1253"/>
      <c r="AB14" s="1253"/>
    </row>
    <row r="15" spans="2:28" ht="15.75">
      <c r="B15" s="1253"/>
      <c r="C15" s="1253"/>
      <c r="D15" s="1253"/>
      <c r="E15" s="1253"/>
      <c r="F15" s="1253"/>
      <c r="G15" s="1253"/>
      <c r="I15" s="1253"/>
      <c r="J15" s="1253"/>
      <c r="K15" s="1253"/>
      <c r="L15" s="1253"/>
      <c r="M15" s="1253"/>
      <c r="O15" s="1253"/>
      <c r="P15" s="1253"/>
      <c r="Q15" s="1253"/>
      <c r="R15" s="1253"/>
      <c r="S15" s="1253"/>
      <c r="U15" s="1253"/>
      <c r="V15" s="1253"/>
      <c r="W15" s="1253"/>
      <c r="X15" s="1253"/>
      <c r="Y15" s="1253"/>
      <c r="Z15" s="1253"/>
    </row>
    <row r="16" spans="2:28" ht="15.75">
      <c r="C16" s="1672"/>
      <c r="D16" s="1672"/>
      <c r="E16" s="1672"/>
      <c r="F16" s="1672"/>
      <c r="G16" s="1672"/>
      <c r="I16" s="1672"/>
      <c r="J16" s="1672"/>
      <c r="K16" s="1672"/>
      <c r="L16" s="1672"/>
      <c r="M16" s="1672"/>
      <c r="O16" s="1672"/>
      <c r="P16" s="1672"/>
      <c r="Q16" s="1672"/>
      <c r="R16" s="1672"/>
      <c r="S16" s="1672"/>
      <c r="U16" s="1672"/>
      <c r="V16" s="1672"/>
      <c r="W16" s="1672"/>
      <c r="X16" s="1672"/>
      <c r="Y16" s="1672"/>
      <c r="Z16" s="1253"/>
    </row>
    <row r="17" spans="2:25" ht="15.75">
      <c r="B17" s="760"/>
      <c r="C17" s="369">
        <v>2019</v>
      </c>
      <c r="D17" s="1673" t="s">
        <v>3</v>
      </c>
      <c r="E17" s="1673"/>
      <c r="F17" s="1673"/>
      <c r="G17" s="1673"/>
      <c r="I17" s="369">
        <v>2018</v>
      </c>
      <c r="J17" s="1673" t="s">
        <v>3</v>
      </c>
      <c r="K17" s="1673"/>
      <c r="L17" s="1673"/>
      <c r="M17" s="1673"/>
      <c r="O17" s="1578"/>
      <c r="P17" s="1578"/>
      <c r="Q17" s="1578"/>
      <c r="R17" s="1578"/>
      <c r="S17" s="1578"/>
      <c r="T17" s="1578"/>
      <c r="U17" s="770"/>
      <c r="V17" s="1674"/>
      <c r="W17" s="1674"/>
      <c r="X17" s="1674"/>
      <c r="Y17" s="1674"/>
    </row>
    <row r="18" spans="2:25" ht="15.75">
      <c r="B18" s="1256" t="s">
        <v>122</v>
      </c>
      <c r="C18" s="1071" t="s">
        <v>4</v>
      </c>
      <c r="D18" s="1056" t="s">
        <v>893</v>
      </c>
      <c r="E18" s="1056" t="s">
        <v>894</v>
      </c>
      <c r="F18" s="1056" t="s">
        <v>895</v>
      </c>
      <c r="G18" s="1056" t="s">
        <v>896</v>
      </c>
      <c r="I18" s="1071" t="s">
        <v>4</v>
      </c>
      <c r="J18" s="1056" t="s">
        <v>893</v>
      </c>
      <c r="K18" s="1056" t="s">
        <v>894</v>
      </c>
      <c r="L18" s="1056" t="s">
        <v>895</v>
      </c>
      <c r="M18" s="1056" t="s">
        <v>896</v>
      </c>
      <c r="O18" s="1578"/>
      <c r="P18" s="1578"/>
      <c r="Q18" s="1578"/>
      <c r="R18" s="1578"/>
      <c r="S18" s="1578"/>
      <c r="T18" s="1578"/>
      <c r="U18" s="771"/>
      <c r="V18" s="771"/>
      <c r="W18" s="771"/>
      <c r="X18" s="771"/>
      <c r="Y18" s="771"/>
    </row>
    <row r="19" spans="2:25" ht="15.75">
      <c r="B19" s="371" t="s">
        <v>670</v>
      </c>
      <c r="C19" s="372">
        <v>11828</v>
      </c>
      <c r="D19" s="373">
        <v>2759</v>
      </c>
      <c r="E19" s="373">
        <v>2887</v>
      </c>
      <c r="F19" s="373">
        <v>3017</v>
      </c>
      <c r="G19" s="372">
        <v>3165</v>
      </c>
      <c r="I19" s="372">
        <v>13559</v>
      </c>
      <c r="J19" s="373">
        <v>2884</v>
      </c>
      <c r="K19" s="373">
        <v>3553</v>
      </c>
      <c r="L19" s="373">
        <v>3958</v>
      </c>
      <c r="M19" s="372">
        <v>3164</v>
      </c>
      <c r="O19" s="1578"/>
      <c r="P19" s="1578"/>
      <c r="Q19" s="1578"/>
      <c r="R19" s="1578"/>
      <c r="S19" s="1578"/>
      <c r="T19" s="1578"/>
      <c r="U19" s="772"/>
      <c r="V19" s="772"/>
      <c r="W19" s="772"/>
      <c r="X19" s="772"/>
      <c r="Y19" s="772"/>
    </row>
    <row r="20" spans="2:25" ht="15.75">
      <c r="B20" s="24" t="s">
        <v>801</v>
      </c>
      <c r="C20" s="25">
        <v>4.38</v>
      </c>
      <c r="D20" s="26">
        <v>1.02</v>
      </c>
      <c r="E20" s="26">
        <v>1.05</v>
      </c>
      <c r="F20" s="26">
        <v>1.1299999999999999</v>
      </c>
      <c r="G20" s="25">
        <v>1.19</v>
      </c>
      <c r="I20" s="25">
        <v>5.05</v>
      </c>
      <c r="J20" s="26">
        <v>1.0900000000000001</v>
      </c>
      <c r="K20" s="26">
        <v>1.31</v>
      </c>
      <c r="L20" s="26">
        <v>1.47</v>
      </c>
      <c r="M20" s="25">
        <v>1.17</v>
      </c>
      <c r="O20" s="1578"/>
      <c r="P20" s="1578"/>
      <c r="Q20" s="1578"/>
      <c r="R20" s="1578"/>
      <c r="S20" s="1578"/>
      <c r="T20" s="1578"/>
      <c r="U20" s="773"/>
      <c r="V20" s="773"/>
      <c r="W20" s="773"/>
      <c r="X20" s="773"/>
      <c r="Y20" s="773"/>
    </row>
    <row r="21" spans="2:25" ht="15.75">
      <c r="B21" s="377" t="s">
        <v>669</v>
      </c>
      <c r="C21" s="378">
        <v>11267</v>
      </c>
      <c r="D21" s="379">
        <v>3111</v>
      </c>
      <c r="E21" s="379">
        <v>2756</v>
      </c>
      <c r="F21" s="379">
        <v>2800</v>
      </c>
      <c r="G21" s="378">
        <v>2600</v>
      </c>
      <c r="I21" s="378">
        <v>11446</v>
      </c>
      <c r="J21" s="379">
        <v>2636</v>
      </c>
      <c r="K21" s="379">
        <v>3721</v>
      </c>
      <c r="L21" s="379">
        <v>3957</v>
      </c>
      <c r="M21" s="378">
        <v>1132</v>
      </c>
      <c r="O21" s="1578"/>
      <c r="P21" s="1578"/>
      <c r="Q21" s="1578"/>
      <c r="R21" s="1578"/>
      <c r="S21" s="1578"/>
      <c r="T21" s="1578"/>
      <c r="U21" s="772"/>
      <c r="V21" s="772"/>
      <c r="W21" s="772"/>
      <c r="X21" s="772"/>
      <c r="Y21" s="772"/>
    </row>
    <row r="22" spans="2:25" ht="15.75" hidden="1" customHeight="1">
      <c r="B22" s="24" t="s">
        <v>679</v>
      </c>
      <c r="C22" s="30">
        <v>0.20699999999999999</v>
      </c>
      <c r="D22" s="31">
        <v>0.19800000000000001</v>
      </c>
      <c r="E22" s="31">
        <v>0.20599999999999999</v>
      </c>
      <c r="F22" s="31">
        <v>0.21099999999999999</v>
      </c>
      <c r="G22" s="30">
        <v>0.20699999999999999</v>
      </c>
      <c r="I22" s="30">
        <v>0.155</v>
      </c>
      <c r="J22" s="31">
        <v>0.151</v>
      </c>
      <c r="K22" s="31">
        <v>0.16500000000000001</v>
      </c>
      <c r="L22" s="31">
        <v>0.183</v>
      </c>
      <c r="M22" s="30">
        <v>0.155</v>
      </c>
      <c r="O22" s="1578"/>
      <c r="P22" s="1578"/>
      <c r="Q22" s="1578"/>
      <c r="R22" s="1578"/>
      <c r="S22" s="1578"/>
      <c r="T22" s="1578"/>
      <c r="U22" s="766" t="s">
        <v>680</v>
      </c>
      <c r="V22" s="774"/>
      <c r="W22" s="774"/>
      <c r="X22" s="774"/>
      <c r="Y22" s="774"/>
    </row>
    <row r="23" spans="2:25" ht="15.75">
      <c r="B23" s="24" t="s">
        <v>118</v>
      </c>
      <c r="C23" s="30">
        <v>2601881075</v>
      </c>
      <c r="D23" s="31">
        <v>2641874274</v>
      </c>
      <c r="E23" s="31">
        <v>2666883760</v>
      </c>
      <c r="F23" s="31">
        <v>2666990510</v>
      </c>
      <c r="G23" s="30">
        <v>2601881075</v>
      </c>
      <c r="I23" s="30">
        <v>2640602007</v>
      </c>
      <c r="J23" s="31">
        <v>2633820167</v>
      </c>
      <c r="K23" s="31">
        <v>2665877332</v>
      </c>
      <c r="L23" s="31">
        <v>2666383509</v>
      </c>
      <c r="M23" s="30">
        <v>2640602007</v>
      </c>
      <c r="O23" s="1578"/>
      <c r="P23" s="1578"/>
      <c r="Q23" s="1578"/>
      <c r="R23" s="1578"/>
      <c r="S23" s="1578"/>
      <c r="T23" s="1578"/>
      <c r="U23" s="775"/>
      <c r="V23" s="775"/>
      <c r="W23" s="775"/>
      <c r="X23" s="775"/>
      <c r="Y23" s="775"/>
    </row>
    <row r="24" spans="2:25" ht="15.75">
      <c r="B24" s="24" t="s">
        <v>9</v>
      </c>
      <c r="C24" s="32">
        <v>2618007888</v>
      </c>
      <c r="D24" s="33">
        <v>2620344617</v>
      </c>
      <c r="E24" s="33">
        <v>2625380839</v>
      </c>
      <c r="F24" s="33">
        <v>2613558611</v>
      </c>
      <c r="G24" s="32">
        <v>2607260234</v>
      </c>
      <c r="I24" s="32">
        <v>2623716444</v>
      </c>
      <c r="J24" s="33">
        <v>2568034720</v>
      </c>
      <c r="K24" s="33">
        <v>2646317904</v>
      </c>
      <c r="L24" s="33">
        <v>2636751321</v>
      </c>
      <c r="M24" s="32">
        <v>2637489286</v>
      </c>
      <c r="O24" s="1578"/>
      <c r="P24" s="1578"/>
      <c r="Q24" s="1578"/>
      <c r="R24" s="1578"/>
      <c r="S24" s="1578"/>
      <c r="T24" s="1578"/>
      <c r="U24" s="775"/>
      <c r="V24" s="775"/>
      <c r="W24" s="775"/>
      <c r="X24" s="775"/>
      <c r="Y24" s="775"/>
    </row>
    <row r="25" spans="2:25" ht="15.75">
      <c r="B25" s="24" t="s">
        <v>10</v>
      </c>
      <c r="C25" s="32">
        <v>52389336</v>
      </c>
      <c r="D25" s="33">
        <v>8675188</v>
      </c>
      <c r="E25" s="33">
        <v>23656258</v>
      </c>
      <c r="F25" s="33">
        <v>8539761</v>
      </c>
      <c r="G25" s="32">
        <v>11518129</v>
      </c>
      <c r="I25" s="32">
        <v>72766481</v>
      </c>
      <c r="J25" s="33">
        <v>12471369</v>
      </c>
      <c r="K25" s="33">
        <v>20585145</v>
      </c>
      <c r="L25" s="33">
        <v>11990658</v>
      </c>
      <c r="M25" s="32">
        <v>27719309</v>
      </c>
      <c r="O25" s="1578"/>
      <c r="P25" s="1578"/>
      <c r="Q25" s="1578"/>
      <c r="R25" s="1578"/>
      <c r="S25" s="1578"/>
      <c r="T25" s="1578"/>
      <c r="U25" s="776"/>
      <c r="V25" s="776"/>
      <c r="W25" s="776"/>
      <c r="X25" s="776"/>
      <c r="Y25" s="776"/>
    </row>
    <row r="26" spans="2:25" ht="15.75">
      <c r="B26" s="467" t="s">
        <v>800</v>
      </c>
      <c r="C26" s="35">
        <v>2.8000000000000003</v>
      </c>
      <c r="D26" s="36">
        <v>0.5</v>
      </c>
      <c r="E26" s="36">
        <v>1.3</v>
      </c>
      <c r="F26" s="36">
        <v>0.4</v>
      </c>
      <c r="G26" s="35">
        <v>0.6</v>
      </c>
      <c r="I26" s="35">
        <v>4.3280000000000003</v>
      </c>
      <c r="J26" s="36">
        <v>0.70799999999999996</v>
      </c>
      <c r="K26" s="36">
        <v>1.296</v>
      </c>
      <c r="L26" s="36">
        <v>0.73599999999999999</v>
      </c>
      <c r="M26" s="35">
        <v>1.5880000000000001</v>
      </c>
      <c r="O26" s="1578"/>
      <c r="P26" s="1578"/>
      <c r="Q26" s="1578"/>
      <c r="R26" s="1578"/>
      <c r="S26" s="1578"/>
      <c r="T26" s="1578"/>
      <c r="U26" s="777"/>
      <c r="V26" s="778"/>
      <c r="W26" s="778"/>
      <c r="X26" s="778"/>
      <c r="Y26" s="777"/>
    </row>
    <row r="27" spans="2:25" ht="15.75">
      <c r="B27" s="14"/>
      <c r="C27" s="1253"/>
      <c r="D27" s="1253"/>
      <c r="E27" s="1253"/>
      <c r="F27" s="1253"/>
      <c r="G27" s="1253"/>
      <c r="I27" s="1253"/>
      <c r="J27" s="1253"/>
      <c r="K27" s="1253"/>
      <c r="L27" s="1253"/>
      <c r="M27" s="1253"/>
      <c r="O27" s="1578"/>
      <c r="P27" s="1578"/>
      <c r="Q27" s="1578"/>
      <c r="R27" s="1578"/>
      <c r="S27" s="1578"/>
      <c r="T27" s="1578"/>
    </row>
    <row r="28" spans="2:25" ht="15.75">
      <c r="B28" s="1258" t="s">
        <v>678</v>
      </c>
      <c r="C28" s="1258"/>
    </row>
    <row r="29" spans="2:25" ht="15.75">
      <c r="B29" s="1258" t="s">
        <v>681</v>
      </c>
      <c r="C29" s="1258"/>
    </row>
    <row r="30" spans="2:25" ht="15.75">
      <c r="B30" s="1253"/>
      <c r="C30" s="1253"/>
    </row>
    <row r="31" spans="2:25" ht="11.1" customHeight="1"/>
    <row r="32" spans="2:25" ht="15.75">
      <c r="B32" s="1253"/>
      <c r="C32" s="1253"/>
    </row>
    <row r="33" spans="2:26" ht="15.75">
      <c r="B33" s="1253"/>
      <c r="C33" s="1253"/>
    </row>
    <row r="34" spans="2:26" ht="15.75">
      <c r="B34" s="1253"/>
      <c r="C34" s="1253"/>
    </row>
    <row r="35" spans="2:26" ht="15.75">
      <c r="B35" s="1253"/>
      <c r="C35" s="1253"/>
    </row>
    <row r="36" spans="2:26" ht="15.75">
      <c r="B36" s="1253"/>
      <c r="C36" s="1253"/>
    </row>
    <row r="37" spans="2:26" ht="15.75">
      <c r="B37" s="1253"/>
      <c r="C37" s="1253"/>
      <c r="D37" s="1253"/>
      <c r="E37" s="1253"/>
      <c r="F37" s="1253"/>
      <c r="G37" s="1253"/>
      <c r="H37" s="1253"/>
      <c r="I37" s="1253"/>
      <c r="J37" s="1253"/>
      <c r="K37" s="1253"/>
      <c r="L37" s="1253"/>
      <c r="M37" s="1253"/>
      <c r="N37" s="1253"/>
      <c r="O37" s="1253"/>
      <c r="P37" s="1253"/>
      <c r="Q37" s="1253"/>
      <c r="R37" s="1253"/>
      <c r="S37" s="1253"/>
      <c r="T37" s="1253"/>
      <c r="U37" s="1253"/>
      <c r="V37" s="1253"/>
      <c r="W37" s="1253"/>
      <c r="X37" s="1253"/>
      <c r="Y37" s="1253"/>
      <c r="Z37" s="1253"/>
    </row>
    <row r="38" spans="2:26" ht="15.75">
      <c r="B38" s="1253"/>
      <c r="C38" s="1253"/>
      <c r="D38" s="1253"/>
      <c r="E38" s="1253"/>
      <c r="F38" s="1253"/>
      <c r="G38" s="1253"/>
      <c r="H38" s="1253"/>
      <c r="I38" s="1253"/>
      <c r="J38" s="1253"/>
      <c r="K38" s="1253"/>
      <c r="L38" s="1253"/>
      <c r="M38" s="1253"/>
      <c r="N38" s="1253"/>
      <c r="O38" s="1253"/>
      <c r="P38" s="1253"/>
      <c r="Q38" s="1253"/>
      <c r="R38" s="1253"/>
      <c r="S38" s="1253"/>
      <c r="T38" s="1253"/>
      <c r="U38" s="1253"/>
      <c r="V38" s="1253"/>
      <c r="W38" s="1253"/>
      <c r="X38" s="1253"/>
      <c r="Y38" s="1253"/>
      <c r="Z38" s="1253"/>
    </row>
    <row r="39" spans="2:26" ht="15.75">
      <c r="B39" s="1253"/>
      <c r="C39" s="1253"/>
      <c r="D39" s="1253"/>
      <c r="E39" s="1253"/>
      <c r="F39" s="1253"/>
      <c r="G39" s="1253"/>
      <c r="H39" s="1253"/>
      <c r="I39" s="1253"/>
      <c r="J39" s="1253"/>
      <c r="K39" s="1253"/>
      <c r="L39" s="1253"/>
      <c r="M39" s="1253"/>
      <c r="N39" s="1253"/>
      <c r="O39" s="1253"/>
      <c r="P39" s="1253"/>
      <c r="Q39" s="1253"/>
      <c r="R39" s="1253"/>
      <c r="S39" s="1253"/>
      <c r="T39" s="1253"/>
      <c r="U39" s="1253"/>
      <c r="V39" s="1253"/>
      <c r="W39" s="1253"/>
      <c r="X39" s="1253"/>
      <c r="Y39" s="1253"/>
      <c r="Z39" s="1253"/>
    </row>
    <row r="40" spans="2:26" ht="15.75">
      <c r="B40" s="1253"/>
      <c r="C40" s="1253"/>
      <c r="D40" s="1253"/>
      <c r="E40" s="1253"/>
      <c r="F40" s="1253"/>
      <c r="G40" s="1253"/>
      <c r="H40" s="1253"/>
      <c r="I40" s="1253"/>
      <c r="J40" s="1253"/>
      <c r="K40" s="1253"/>
      <c r="L40" s="1253"/>
      <c r="M40" s="1253"/>
      <c r="N40" s="1253"/>
      <c r="O40" s="1253"/>
      <c r="P40" s="1253"/>
      <c r="Q40" s="1253"/>
      <c r="R40" s="1253"/>
      <c r="S40" s="1253"/>
      <c r="T40" s="1253"/>
      <c r="U40" s="1253"/>
      <c r="V40" s="1253"/>
      <c r="W40" s="1253"/>
      <c r="X40" s="1253"/>
      <c r="Y40" s="1253"/>
      <c r="Z40" s="1253"/>
    </row>
    <row r="41" spans="2:26" ht="15.75">
      <c r="B41" s="1253"/>
      <c r="C41" s="1253"/>
      <c r="D41" s="1253"/>
      <c r="E41" s="1253"/>
      <c r="F41" s="1253"/>
      <c r="G41" s="1253"/>
      <c r="H41" s="1253"/>
      <c r="I41" s="1253"/>
      <c r="J41" s="1253"/>
      <c r="K41" s="1253"/>
      <c r="L41" s="1253"/>
      <c r="M41" s="1253"/>
      <c r="N41" s="1253"/>
      <c r="O41" s="1253"/>
      <c r="P41" s="1253"/>
      <c r="Q41" s="1253"/>
      <c r="R41" s="1253"/>
      <c r="S41" s="1253"/>
      <c r="T41" s="1253"/>
      <c r="U41" s="1253"/>
      <c r="V41" s="1253"/>
      <c r="W41" s="1253"/>
      <c r="X41" s="1253"/>
      <c r="Y41" s="1253"/>
      <c r="Z41" s="1253"/>
    </row>
    <row r="42" spans="2:26" ht="15.75">
      <c r="B42" s="1253"/>
      <c r="C42" s="1253"/>
      <c r="D42" s="1253"/>
      <c r="E42" s="1253"/>
      <c r="F42" s="1253"/>
      <c r="G42" s="1253"/>
      <c r="H42" s="1253"/>
      <c r="I42" s="1253"/>
      <c r="J42" s="1253"/>
      <c r="K42" s="1253"/>
      <c r="L42" s="1253"/>
      <c r="M42" s="1253"/>
      <c r="N42" s="1253"/>
      <c r="O42" s="1253"/>
      <c r="P42" s="1253"/>
      <c r="Q42" s="1253"/>
      <c r="R42" s="1253"/>
      <c r="S42" s="1253"/>
      <c r="T42" s="1253"/>
      <c r="U42" s="1253"/>
      <c r="V42" s="1253"/>
      <c r="W42" s="1253"/>
      <c r="X42" s="1253"/>
      <c r="Y42" s="1253"/>
      <c r="Z42" s="1253"/>
    </row>
    <row r="43" spans="2:26" ht="15.75">
      <c r="B43" s="1253"/>
      <c r="C43" s="1253"/>
      <c r="D43" s="1253"/>
      <c r="E43" s="1253"/>
      <c r="F43" s="1253"/>
      <c r="G43" s="1253"/>
      <c r="H43" s="1253"/>
      <c r="I43" s="1253"/>
      <c r="J43" s="1253"/>
      <c r="K43" s="1253"/>
      <c r="L43" s="1253"/>
      <c r="M43" s="1253"/>
      <c r="N43" s="1253"/>
      <c r="O43" s="1253"/>
      <c r="P43" s="1253"/>
      <c r="Q43" s="1253"/>
      <c r="R43" s="1253"/>
      <c r="S43" s="1253"/>
      <c r="T43" s="1253"/>
      <c r="U43" s="1253"/>
      <c r="V43" s="1253"/>
      <c r="W43" s="1253"/>
      <c r="X43" s="1253"/>
      <c r="Y43" s="1253"/>
      <c r="Z43" s="1253"/>
    </row>
    <row r="44" spans="2:26" ht="15.75">
      <c r="B44" s="1253"/>
      <c r="C44" s="1253"/>
      <c r="D44" s="1253"/>
      <c r="E44" s="1253"/>
      <c r="F44" s="1253"/>
      <c r="G44" s="1253"/>
      <c r="H44" s="1253"/>
      <c r="I44" s="1253"/>
      <c r="J44" s="1253"/>
      <c r="K44" s="1253"/>
      <c r="L44" s="1253"/>
      <c r="M44" s="1253"/>
      <c r="N44" s="1253"/>
      <c r="O44" s="1253"/>
      <c r="P44" s="1253"/>
      <c r="Q44" s="1253"/>
      <c r="R44" s="1253"/>
      <c r="S44" s="1253"/>
      <c r="T44" s="1253"/>
      <c r="U44" s="1253"/>
      <c r="V44" s="1253"/>
      <c r="W44" s="1253"/>
      <c r="X44" s="1253"/>
      <c r="Y44" s="1253"/>
      <c r="Z44" s="1253"/>
    </row>
    <row r="45" spans="2:26" ht="15.75">
      <c r="B45" s="1253"/>
      <c r="C45" s="1253"/>
      <c r="D45" s="1253"/>
      <c r="E45" s="1253"/>
      <c r="F45" s="1253"/>
      <c r="G45" s="1253"/>
      <c r="H45" s="1253"/>
      <c r="I45" s="1253"/>
      <c r="J45" s="1253"/>
      <c r="K45" s="1253"/>
      <c r="L45" s="1253"/>
      <c r="M45" s="1253"/>
      <c r="N45" s="1253"/>
      <c r="O45" s="1253"/>
      <c r="P45" s="1253"/>
      <c r="Q45" s="1253"/>
      <c r="R45" s="1253"/>
      <c r="S45" s="1253"/>
      <c r="T45" s="1253"/>
      <c r="U45" s="1253"/>
      <c r="V45" s="1253"/>
      <c r="W45" s="1253"/>
      <c r="X45" s="1253"/>
      <c r="Y45" s="1253"/>
      <c r="Z45" s="1253"/>
    </row>
    <row r="46" spans="2:26" ht="15.75">
      <c r="B46" s="1253"/>
      <c r="C46" s="1253"/>
      <c r="D46" s="1253"/>
      <c r="E46" s="1253"/>
      <c r="F46" s="1253"/>
      <c r="G46" s="1253"/>
      <c r="H46" s="1253"/>
      <c r="I46" s="1253"/>
      <c r="J46" s="1253"/>
      <c r="K46" s="1253"/>
      <c r="L46" s="1253"/>
      <c r="M46" s="1253"/>
      <c r="N46" s="1253"/>
      <c r="O46" s="1253"/>
      <c r="P46" s="1253"/>
      <c r="Q46" s="1253"/>
      <c r="R46" s="1253"/>
      <c r="S46" s="1253"/>
      <c r="T46" s="1253"/>
      <c r="U46" s="1253"/>
      <c r="V46" s="1253"/>
      <c r="W46" s="1253"/>
      <c r="X46" s="1253"/>
      <c r="Y46" s="1253"/>
      <c r="Z46" s="1253"/>
    </row>
    <row r="47" spans="2:26" ht="15.75">
      <c r="B47" s="1253"/>
      <c r="C47" s="1253"/>
      <c r="D47" s="1253"/>
      <c r="E47" s="1253"/>
      <c r="F47" s="1253"/>
      <c r="G47" s="1253"/>
      <c r="H47" s="1253"/>
      <c r="I47" s="1253"/>
      <c r="J47" s="1253"/>
      <c r="K47" s="1253"/>
      <c r="L47" s="1253"/>
      <c r="M47" s="1253"/>
      <c r="N47" s="1253"/>
      <c r="O47" s="1253"/>
      <c r="P47" s="1253"/>
      <c r="Q47" s="1253"/>
      <c r="R47" s="1253"/>
      <c r="S47" s="1253"/>
      <c r="T47" s="1253"/>
      <c r="U47" s="1253"/>
      <c r="V47" s="1253"/>
      <c r="W47" s="1253"/>
      <c r="X47" s="1253"/>
      <c r="Y47" s="1253"/>
      <c r="Z47" s="1253"/>
    </row>
    <row r="48" spans="2:26" ht="15.75">
      <c r="B48" s="1253"/>
      <c r="C48" s="1253"/>
      <c r="D48" s="1253"/>
      <c r="E48" s="1253"/>
      <c r="F48" s="1253"/>
      <c r="G48" s="1253"/>
      <c r="H48" s="1253"/>
      <c r="I48" s="1253"/>
      <c r="J48" s="1253"/>
      <c r="K48" s="1253"/>
      <c r="L48" s="1253"/>
      <c r="M48" s="1253"/>
      <c r="N48" s="1253"/>
      <c r="O48" s="1253"/>
      <c r="P48" s="1253"/>
      <c r="Q48" s="1253"/>
      <c r="R48" s="1253"/>
      <c r="S48" s="1253"/>
      <c r="T48" s="1253"/>
      <c r="U48" s="1253"/>
      <c r="V48" s="1253"/>
      <c r="W48" s="1253"/>
      <c r="X48" s="1253"/>
      <c r="Y48" s="1253"/>
      <c r="Z48" s="1253"/>
    </row>
    <row r="49" spans="2:26" ht="15.75">
      <c r="B49" s="1253"/>
      <c r="C49" s="1253"/>
      <c r="D49" s="1253"/>
      <c r="E49" s="1253"/>
      <c r="F49" s="1253"/>
      <c r="G49" s="1253"/>
      <c r="H49" s="1253"/>
      <c r="I49" s="1253"/>
      <c r="J49" s="1253"/>
      <c r="K49" s="1253"/>
      <c r="L49" s="1253"/>
      <c r="M49" s="1253"/>
      <c r="N49" s="1253"/>
      <c r="O49" s="1253"/>
      <c r="P49" s="1253"/>
      <c r="Q49" s="1253"/>
      <c r="R49" s="1253"/>
      <c r="S49" s="1253"/>
      <c r="T49" s="1253"/>
      <c r="U49" s="1253"/>
      <c r="V49" s="1253"/>
      <c r="W49" s="1253"/>
      <c r="X49" s="1253"/>
      <c r="Y49" s="1253"/>
      <c r="Z49" s="1253"/>
    </row>
    <row r="50" spans="2:26" ht="15.75">
      <c r="B50" s="1253"/>
      <c r="C50" s="1253"/>
      <c r="D50" s="1253"/>
      <c r="E50" s="1253"/>
      <c r="F50" s="1253"/>
      <c r="G50" s="1253"/>
      <c r="H50" s="1253"/>
      <c r="I50" s="1253"/>
      <c r="J50" s="1253"/>
      <c r="K50" s="1253"/>
      <c r="L50" s="1253"/>
      <c r="M50" s="1253"/>
      <c r="N50" s="1253"/>
      <c r="O50" s="1253"/>
      <c r="P50" s="1253"/>
      <c r="Q50" s="1253"/>
      <c r="R50" s="1253"/>
      <c r="S50" s="1253"/>
      <c r="T50" s="1253"/>
      <c r="U50" s="1253"/>
      <c r="V50" s="1253"/>
      <c r="W50" s="1253"/>
      <c r="X50" s="1253"/>
      <c r="Y50" s="1253"/>
    </row>
    <row r="57" spans="2:26" ht="14.1" customHeight="1"/>
    <row r="58" spans="2:26" ht="24.95" customHeight="1"/>
    <row r="59" spans="2:26" ht="14.1" customHeight="1"/>
    <row r="60" spans="2:26" ht="14.1" customHeight="1"/>
    <row r="61" spans="2:26" ht="14.1" customHeight="1"/>
    <row r="62" spans="2:26" ht="14.1" customHeight="1"/>
    <row r="63" spans="2:26" ht="14.1" customHeight="1"/>
    <row r="64" spans="2:26" ht="14.1" customHeight="1"/>
  </sheetData>
  <mergeCells count="15">
    <mergeCell ref="B1:C1"/>
    <mergeCell ref="D5:G5"/>
    <mergeCell ref="V5:Y5"/>
    <mergeCell ref="B2:G2"/>
    <mergeCell ref="C4:G4"/>
    <mergeCell ref="I4:M4"/>
    <mergeCell ref="O4:S4"/>
    <mergeCell ref="U4:Y4"/>
    <mergeCell ref="C16:G16"/>
    <mergeCell ref="I16:M16"/>
    <mergeCell ref="O16:S16"/>
    <mergeCell ref="U16:Y16"/>
    <mergeCell ref="D17:G17"/>
    <mergeCell ref="J17:M17"/>
    <mergeCell ref="V17:Y17"/>
  </mergeCells>
  <pageMargins left="0.15748031496062992" right="0.15748031496062992" top="0.98425196850393704" bottom="0.98425196850393704" header="0.51181102362204722" footer="0.51181102362204722"/>
  <pageSetup paperSize="9" scale="52" fitToHeight="2" orientation="landscape" r:id="rId1"/>
  <headerFooter>
    <oddHeader>&amp;L&amp;A</oddHeader>
  </headerFooter>
  <colBreaks count="1" manualBreakCount="1">
    <brk id="8" max="27" man="1"/>
  </colBreak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C3377-5D00-4C08-86F0-EE123B2FABF6}">
  <sheetPr>
    <tabColor rgb="FF32C8C8"/>
    <pageSetUpPr fitToPage="1"/>
  </sheetPr>
  <dimension ref="A1:N55"/>
  <sheetViews>
    <sheetView showGridLines="0" zoomScaleNormal="100" zoomScaleSheetLayoutView="100" workbookViewId="0">
      <pane ySplit="4" topLeftCell="A5" activePane="bottomLeft" state="frozen"/>
      <selection activeCell="I30" sqref="I30"/>
      <selection pane="bottomLeft"/>
    </sheetView>
  </sheetViews>
  <sheetFormatPr baseColWidth="10" defaultColWidth="10.875" defaultRowHeight="20.100000000000001" customHeight="1"/>
  <cols>
    <col min="1" max="1" width="5.5" style="1130" customWidth="1"/>
    <col min="2" max="2" width="46.125" style="1130" customWidth="1"/>
    <col min="3" max="7" width="12" style="1130" customWidth="1"/>
    <col min="8" max="8" width="5.5" style="1130" customWidth="1"/>
    <col min="9" max="9" width="10.875" style="1130"/>
    <col min="10" max="10" width="25.375" style="1130" bestFit="1" customWidth="1"/>
    <col min="11" max="16384" width="10.875" style="1130"/>
  </cols>
  <sheetData>
    <row r="1" spans="1:14" ht="20.100000000000001" customHeight="1">
      <c r="B1" s="1663" t="s">
        <v>1305</v>
      </c>
      <c r="C1" s="1663"/>
    </row>
    <row r="2" spans="1:14" ht="20.100000000000001" customHeight="1">
      <c r="A2" s="1393" t="s">
        <v>11</v>
      </c>
      <c r="B2" s="636" t="s">
        <v>1165</v>
      </c>
      <c r="C2" s="636"/>
      <c r="D2" s="636"/>
      <c r="E2" s="636"/>
      <c r="F2" s="636"/>
      <c r="G2" s="636"/>
    </row>
    <row r="4" spans="1:14" ht="20.100000000000001" customHeight="1">
      <c r="B4" s="224" t="s">
        <v>289</v>
      </c>
      <c r="C4" s="522">
        <v>2022</v>
      </c>
      <c r="D4" s="223">
        <v>2021</v>
      </c>
      <c r="E4" s="223">
        <v>2020</v>
      </c>
      <c r="F4" s="223">
        <v>2019</v>
      </c>
      <c r="G4" s="223">
        <v>2018</v>
      </c>
      <c r="H4" s="1300"/>
      <c r="I4" s="1300"/>
      <c r="J4" s="1394"/>
      <c r="K4" s="1394"/>
      <c r="L4" s="1394"/>
      <c r="M4" s="1394"/>
    </row>
    <row r="5" spans="1:14" ht="20.100000000000001" customHeight="1">
      <c r="B5" s="529" t="s">
        <v>297</v>
      </c>
      <c r="C5" s="530">
        <v>474.18069971637465</v>
      </c>
      <c r="D5" s="531">
        <v>532</v>
      </c>
      <c r="E5" s="531">
        <v>629</v>
      </c>
      <c r="F5" s="531">
        <v>705</v>
      </c>
      <c r="G5" s="531">
        <v>670</v>
      </c>
      <c r="J5" s="1395"/>
      <c r="K5" s="1395"/>
      <c r="L5" s="1395"/>
      <c r="M5" s="1154"/>
      <c r="N5" s="1396"/>
    </row>
    <row r="6" spans="1:14" ht="20.100000000000001" customHeight="1">
      <c r="B6" s="20" t="s">
        <v>298</v>
      </c>
      <c r="C6" s="191">
        <v>177.72441938043983</v>
      </c>
      <c r="D6" s="221">
        <v>175</v>
      </c>
      <c r="E6" s="221">
        <v>212</v>
      </c>
      <c r="F6" s="221">
        <v>232</v>
      </c>
      <c r="G6" s="20">
        <v>211</v>
      </c>
      <c r="J6" s="1215"/>
      <c r="K6" s="1215"/>
      <c r="L6" s="1397"/>
      <c r="M6" s="1154"/>
      <c r="N6" s="1396"/>
    </row>
    <row r="7" spans="1:14" ht="20.100000000000001" customHeight="1">
      <c r="B7" s="20" t="s">
        <v>743</v>
      </c>
      <c r="C7" s="191">
        <v>75.288718084557232</v>
      </c>
      <c r="D7" s="221">
        <v>94</v>
      </c>
      <c r="E7" s="221">
        <v>117</v>
      </c>
      <c r="F7" s="221">
        <v>134</v>
      </c>
      <c r="G7" s="20">
        <v>136</v>
      </c>
      <c r="J7" s="1215"/>
      <c r="K7" s="1215"/>
      <c r="L7" s="1397"/>
      <c r="M7" s="1154"/>
      <c r="N7" s="1398"/>
    </row>
    <row r="8" spans="1:14" ht="20.100000000000001" customHeight="1">
      <c r="B8" s="20" t="s">
        <v>299</v>
      </c>
      <c r="C8" s="191">
        <v>16.902654418702916</v>
      </c>
      <c r="D8" s="221">
        <v>24</v>
      </c>
      <c r="E8" s="221">
        <v>27</v>
      </c>
      <c r="F8" s="221">
        <v>33</v>
      </c>
      <c r="G8" s="20">
        <v>39</v>
      </c>
      <c r="J8" s="1215"/>
      <c r="K8" s="1215"/>
      <c r="L8" s="1397"/>
      <c r="M8" s="1154"/>
      <c r="N8" s="1398"/>
    </row>
    <row r="9" spans="1:14" ht="20.100000000000001" customHeight="1">
      <c r="B9" s="509" t="s">
        <v>300</v>
      </c>
      <c r="C9" s="528">
        <v>204.26490783267465</v>
      </c>
      <c r="D9" s="512">
        <v>239</v>
      </c>
      <c r="E9" s="512">
        <v>273</v>
      </c>
      <c r="F9" s="512">
        <v>306</v>
      </c>
      <c r="G9" s="509">
        <v>284</v>
      </c>
      <c r="H9" s="1300"/>
      <c r="I9" s="1300"/>
      <c r="J9" s="1399"/>
      <c r="K9" s="1215"/>
      <c r="L9" s="1397"/>
      <c r="M9" s="1154"/>
      <c r="N9" s="1398"/>
    </row>
    <row r="10" spans="1:14" ht="20.100000000000001" customHeight="1">
      <c r="B10" s="533" t="s">
        <v>308</v>
      </c>
      <c r="C10" s="534">
        <v>424.86631745355203</v>
      </c>
      <c r="D10" s="535">
        <v>372</v>
      </c>
      <c r="E10" s="535">
        <v>353</v>
      </c>
      <c r="F10" s="535">
        <v>365</v>
      </c>
      <c r="G10" s="535">
        <v>389</v>
      </c>
      <c r="J10" s="1215"/>
      <c r="K10" s="1215"/>
      <c r="L10" s="1397"/>
      <c r="M10" s="1154"/>
      <c r="N10" s="1398"/>
    </row>
    <row r="11" spans="1:14" ht="20.100000000000001" customHeight="1">
      <c r="B11" s="20" t="s">
        <v>309</v>
      </c>
      <c r="C11" s="191">
        <v>84.931402767399135</v>
      </c>
      <c r="D11" s="221">
        <v>81</v>
      </c>
      <c r="E11" s="221">
        <v>84</v>
      </c>
      <c r="F11" s="221">
        <v>86</v>
      </c>
      <c r="G11" s="222">
        <v>79</v>
      </c>
      <c r="J11" s="1394"/>
      <c r="K11" s="1394"/>
      <c r="L11" s="1394"/>
      <c r="M11" s="1154"/>
      <c r="N11" s="1398"/>
    </row>
    <row r="12" spans="1:14" ht="20.100000000000001" customHeight="1">
      <c r="B12" s="20" t="s">
        <v>310</v>
      </c>
      <c r="C12" s="191">
        <v>45.102585948231209</v>
      </c>
      <c r="D12" s="221">
        <v>49</v>
      </c>
      <c r="E12" s="221">
        <v>45</v>
      </c>
      <c r="F12" s="221">
        <v>39</v>
      </c>
      <c r="G12" s="222">
        <v>42</v>
      </c>
      <c r="J12" s="1395"/>
      <c r="K12" s="1395"/>
      <c r="L12" s="1395"/>
      <c r="M12" s="1154"/>
      <c r="N12" s="1398"/>
    </row>
    <row r="13" spans="1:14" ht="20.100000000000001" customHeight="1">
      <c r="B13" s="20" t="s">
        <v>311</v>
      </c>
      <c r="C13" s="191">
        <v>104</v>
      </c>
      <c r="D13" s="221">
        <v>49</v>
      </c>
      <c r="E13" s="221">
        <v>35</v>
      </c>
      <c r="F13" s="221">
        <v>16</v>
      </c>
      <c r="G13" s="222">
        <v>19</v>
      </c>
      <c r="M13" s="1154"/>
      <c r="N13" s="1398"/>
    </row>
    <row r="14" spans="1:14" ht="20.100000000000001" customHeight="1">
      <c r="B14" s="225" t="s">
        <v>312</v>
      </c>
      <c r="C14" s="191">
        <v>100.93991736764676</v>
      </c>
      <c r="D14" s="221">
        <v>91</v>
      </c>
      <c r="E14" s="221">
        <v>81</v>
      </c>
      <c r="F14" s="221">
        <v>98</v>
      </c>
      <c r="G14" s="222">
        <v>95</v>
      </c>
      <c r="M14" s="1154"/>
      <c r="N14" s="1398"/>
    </row>
    <row r="15" spans="1:14" ht="20.100000000000001" customHeight="1">
      <c r="B15" s="225" t="s">
        <v>313</v>
      </c>
      <c r="C15" s="191" t="s">
        <v>8</v>
      </c>
      <c r="D15" s="221" t="s">
        <v>8</v>
      </c>
      <c r="E15" s="221" t="s">
        <v>8</v>
      </c>
      <c r="F15" s="221" t="s">
        <v>292</v>
      </c>
      <c r="G15" s="222">
        <v>1</v>
      </c>
      <c r="M15" s="1154"/>
      <c r="N15" s="1398"/>
    </row>
    <row r="16" spans="1:14" ht="20.100000000000001" customHeight="1">
      <c r="B16" s="46" t="s">
        <v>314</v>
      </c>
      <c r="C16" s="226">
        <v>85.413313501302582</v>
      </c>
      <c r="D16" s="159">
        <v>92</v>
      </c>
      <c r="E16" s="159">
        <v>101</v>
      </c>
      <c r="F16" s="159">
        <v>111</v>
      </c>
      <c r="G16" s="91">
        <v>119</v>
      </c>
      <c r="J16" s="1394"/>
      <c r="K16" s="1394"/>
      <c r="L16" s="1394"/>
      <c r="M16" s="1154"/>
      <c r="N16" s="1398"/>
    </row>
    <row r="17" spans="2:14" ht="20.100000000000001" customHeight="1">
      <c r="B17" s="509" t="s">
        <v>315</v>
      </c>
      <c r="C17" s="528">
        <v>5</v>
      </c>
      <c r="D17" s="512">
        <v>10</v>
      </c>
      <c r="E17" s="512">
        <v>7</v>
      </c>
      <c r="F17" s="512">
        <v>15</v>
      </c>
      <c r="G17" s="513">
        <v>34</v>
      </c>
      <c r="J17" s="1395"/>
      <c r="K17" s="1395"/>
      <c r="L17" s="1395"/>
      <c r="M17" s="1154"/>
      <c r="N17" s="1398"/>
    </row>
    <row r="18" spans="2:14" ht="20.100000000000001" customHeight="1">
      <c r="B18" s="533" t="s">
        <v>316</v>
      </c>
      <c r="C18" s="534">
        <v>262.05883266838197</v>
      </c>
      <c r="D18" s="535">
        <v>307</v>
      </c>
      <c r="E18" s="535">
        <v>302</v>
      </c>
      <c r="F18" s="535">
        <v>293</v>
      </c>
      <c r="G18" s="860">
        <v>211</v>
      </c>
      <c r="M18" s="1154"/>
      <c r="N18" s="1398"/>
    </row>
    <row r="19" spans="2:14" ht="20.100000000000001" customHeight="1">
      <c r="B19" s="524" t="s">
        <v>317</v>
      </c>
      <c r="C19" s="525">
        <v>113.25553929808518</v>
      </c>
      <c r="D19" s="526">
        <v>116</v>
      </c>
      <c r="E19" s="526">
        <v>118</v>
      </c>
      <c r="F19" s="526">
        <v>106</v>
      </c>
      <c r="G19" s="526">
        <v>34</v>
      </c>
      <c r="M19" s="1154"/>
      <c r="N19" s="1398"/>
    </row>
    <row r="20" spans="2:14" ht="20.100000000000001" customHeight="1">
      <c r="B20" s="20" t="s">
        <v>318</v>
      </c>
      <c r="C20" s="191">
        <v>9.6828727602193378</v>
      </c>
      <c r="D20" s="221">
        <v>11</v>
      </c>
      <c r="E20" s="221">
        <v>15</v>
      </c>
      <c r="F20" s="221">
        <v>21</v>
      </c>
      <c r="G20" s="222">
        <v>19</v>
      </c>
      <c r="M20" s="1154"/>
      <c r="N20" s="1398"/>
    </row>
    <row r="21" spans="2:14" ht="20.100000000000001" customHeight="1">
      <c r="B21" s="20" t="s">
        <v>319</v>
      </c>
      <c r="C21" s="191">
        <v>26.909111789278558</v>
      </c>
      <c r="D21" s="221">
        <v>24</v>
      </c>
      <c r="E21" s="221">
        <v>23</v>
      </c>
      <c r="F21" s="221">
        <v>19</v>
      </c>
      <c r="G21" s="222">
        <v>16</v>
      </c>
      <c r="M21" s="1154"/>
      <c r="N21" s="1398"/>
    </row>
    <row r="22" spans="2:14" ht="20.100000000000001" customHeight="1">
      <c r="B22" s="20" t="s">
        <v>320</v>
      </c>
      <c r="C22" s="191">
        <v>1.2981492133643182</v>
      </c>
      <c r="D22" s="221">
        <v>2</v>
      </c>
      <c r="E22" s="221">
        <v>2</v>
      </c>
      <c r="F22" s="221">
        <v>2</v>
      </c>
      <c r="G22" s="222">
        <v>3</v>
      </c>
      <c r="M22" s="1154"/>
      <c r="N22" s="1398"/>
    </row>
    <row r="23" spans="2:14" ht="20.100000000000001" customHeight="1">
      <c r="B23" s="15" t="s">
        <v>293</v>
      </c>
      <c r="C23" s="191">
        <v>63.927619665768709</v>
      </c>
      <c r="D23" s="181">
        <v>81</v>
      </c>
      <c r="E23" s="181">
        <v>76</v>
      </c>
      <c r="F23" s="181">
        <v>74</v>
      </c>
      <c r="G23" s="270">
        <v>70</v>
      </c>
      <c r="J23" s="1394"/>
      <c r="K23" s="1394"/>
      <c r="L23" s="1394"/>
      <c r="M23" s="1154"/>
      <c r="N23" s="1398"/>
    </row>
    <row r="24" spans="2:14" ht="20.100000000000001" customHeight="1">
      <c r="B24" s="20" t="s">
        <v>321</v>
      </c>
      <c r="C24" s="191">
        <v>8.1671816884760151</v>
      </c>
      <c r="D24" s="221">
        <v>16</v>
      </c>
      <c r="E24" s="221">
        <v>16</v>
      </c>
      <c r="F24" s="221">
        <v>16</v>
      </c>
      <c r="G24" s="222">
        <v>17</v>
      </c>
      <c r="J24" s="1395"/>
      <c r="K24" s="1395"/>
      <c r="L24" s="1395"/>
      <c r="M24" s="1154"/>
      <c r="N24" s="1398"/>
    </row>
    <row r="25" spans="2:14" ht="20.100000000000001" customHeight="1">
      <c r="B25" s="509" t="s">
        <v>322</v>
      </c>
      <c r="C25" s="528">
        <v>38.818358253189899</v>
      </c>
      <c r="D25" s="512">
        <v>57</v>
      </c>
      <c r="E25" s="512">
        <v>52</v>
      </c>
      <c r="F25" s="512">
        <v>55</v>
      </c>
      <c r="G25" s="513">
        <v>52</v>
      </c>
      <c r="M25" s="1154"/>
      <c r="N25" s="1398"/>
    </row>
    <row r="26" spans="2:14" ht="20.100000000000001" customHeight="1">
      <c r="B26" s="533" t="s">
        <v>744</v>
      </c>
      <c r="C26" s="861">
        <v>917.88831120816099</v>
      </c>
      <c r="D26" s="535">
        <v>941</v>
      </c>
      <c r="E26" s="535">
        <v>963</v>
      </c>
      <c r="F26" s="535">
        <v>949</v>
      </c>
      <c r="G26" s="860">
        <v>839</v>
      </c>
      <c r="M26" s="1154"/>
      <c r="N26" s="1398"/>
    </row>
    <row r="27" spans="2:14" ht="20.100000000000001" customHeight="1">
      <c r="B27" s="20" t="s">
        <v>290</v>
      </c>
      <c r="C27" s="191">
        <v>33.980993123198822</v>
      </c>
      <c r="D27" s="221">
        <v>34</v>
      </c>
      <c r="E27" s="221">
        <v>36</v>
      </c>
      <c r="F27" s="221">
        <v>56</v>
      </c>
      <c r="G27" s="222">
        <v>42</v>
      </c>
      <c r="M27" s="1154"/>
      <c r="N27" s="1398"/>
    </row>
    <row r="28" spans="2:14" ht="20.100000000000001" customHeight="1">
      <c r="B28" s="20" t="s">
        <v>291</v>
      </c>
      <c r="C28" s="191">
        <v>15.098042471135862</v>
      </c>
      <c r="D28" s="221">
        <v>19</v>
      </c>
      <c r="E28" s="221">
        <v>16</v>
      </c>
      <c r="F28" s="221" t="s">
        <v>292</v>
      </c>
      <c r="G28" s="222" t="s">
        <v>292</v>
      </c>
      <c r="M28" s="1154"/>
      <c r="N28" s="1398"/>
    </row>
    <row r="29" spans="2:14" ht="20.100000000000001" customHeight="1">
      <c r="B29" s="20" t="s">
        <v>294</v>
      </c>
      <c r="C29" s="191">
        <v>218.37819265078261</v>
      </c>
      <c r="D29" s="221">
        <v>220</v>
      </c>
      <c r="E29" s="221">
        <v>217</v>
      </c>
      <c r="F29" s="221">
        <v>204</v>
      </c>
      <c r="G29" s="222">
        <v>211</v>
      </c>
      <c r="M29" s="1154"/>
      <c r="N29" s="1398"/>
    </row>
    <row r="30" spans="2:14" ht="20.100000000000001" customHeight="1">
      <c r="B30" s="7" t="s">
        <v>295</v>
      </c>
      <c r="C30" s="191">
        <v>12.234399134115963</v>
      </c>
      <c r="D30" s="221">
        <v>13</v>
      </c>
      <c r="E30" s="221">
        <v>15</v>
      </c>
      <c r="F30" s="221">
        <v>16</v>
      </c>
      <c r="G30" s="222">
        <v>18</v>
      </c>
      <c r="M30" s="1154"/>
      <c r="N30" s="1398"/>
    </row>
    <row r="31" spans="2:14" ht="20.100000000000001" customHeight="1">
      <c r="B31" s="20" t="s">
        <v>265</v>
      </c>
      <c r="C31" s="191">
        <v>171</v>
      </c>
      <c r="D31" s="221">
        <v>159</v>
      </c>
      <c r="E31" s="221">
        <v>201</v>
      </c>
      <c r="F31" s="221">
        <v>189</v>
      </c>
      <c r="G31" s="222">
        <v>179</v>
      </c>
      <c r="J31" s="1394"/>
      <c r="K31" s="1394"/>
      <c r="L31" s="1394"/>
      <c r="M31" s="1154"/>
      <c r="N31" s="1398"/>
    </row>
    <row r="32" spans="2:14" ht="20.100000000000001" customHeight="1">
      <c r="B32" s="509" t="s">
        <v>296</v>
      </c>
      <c r="C32" s="528">
        <v>467.70746766651359</v>
      </c>
      <c r="D32" s="512">
        <v>496</v>
      </c>
      <c r="E32" s="512">
        <v>478</v>
      </c>
      <c r="F32" s="512">
        <v>484</v>
      </c>
      <c r="G32" s="513">
        <v>389</v>
      </c>
      <c r="J32" s="1395"/>
      <c r="K32" s="1395"/>
      <c r="L32" s="1395"/>
      <c r="M32" s="1154"/>
      <c r="N32" s="1398"/>
    </row>
    <row r="33" spans="2:14" ht="20.100000000000001" customHeight="1">
      <c r="B33" s="533" t="s">
        <v>301</v>
      </c>
      <c r="C33" s="861">
        <v>686</v>
      </c>
      <c r="D33" s="535">
        <v>667</v>
      </c>
      <c r="E33" s="535">
        <v>624</v>
      </c>
      <c r="F33" s="535">
        <v>702</v>
      </c>
      <c r="G33" s="535">
        <v>666</v>
      </c>
      <c r="M33" s="1154"/>
      <c r="N33" s="1398"/>
    </row>
    <row r="34" spans="2:14" ht="20.100000000000001" customHeight="1">
      <c r="B34" s="20" t="s">
        <v>302</v>
      </c>
      <c r="C34" s="191">
        <v>61</v>
      </c>
      <c r="D34" s="221">
        <v>51</v>
      </c>
      <c r="E34" s="221">
        <v>45</v>
      </c>
      <c r="F34" s="221">
        <v>59</v>
      </c>
      <c r="G34" s="222">
        <v>47</v>
      </c>
      <c r="M34" s="1154"/>
      <c r="N34" s="1398"/>
    </row>
    <row r="35" spans="2:14" ht="20.100000000000001" customHeight="1">
      <c r="B35" s="15" t="s">
        <v>1166</v>
      </c>
      <c r="C35" s="295">
        <v>3</v>
      </c>
      <c r="D35" s="181" t="s">
        <v>8</v>
      </c>
      <c r="E35" s="181" t="s">
        <v>8</v>
      </c>
      <c r="F35" s="181" t="s">
        <v>8</v>
      </c>
      <c r="G35" s="181" t="s">
        <v>8</v>
      </c>
      <c r="M35" s="1154"/>
      <c r="N35" s="1398"/>
    </row>
    <row r="36" spans="2:14" ht="20.100000000000001" customHeight="1">
      <c r="B36" s="20" t="s">
        <v>303</v>
      </c>
      <c r="C36" s="191">
        <v>317.99664117302348</v>
      </c>
      <c r="D36" s="221">
        <v>280</v>
      </c>
      <c r="E36" s="221">
        <v>270</v>
      </c>
      <c r="F36" s="221">
        <v>295</v>
      </c>
      <c r="G36" s="222">
        <v>288</v>
      </c>
      <c r="M36" s="1154"/>
      <c r="N36" s="1398"/>
    </row>
    <row r="37" spans="2:14" ht="20.100000000000001" customHeight="1">
      <c r="B37" s="20" t="s">
        <v>304</v>
      </c>
      <c r="C37" s="191">
        <v>11.744979407500283</v>
      </c>
      <c r="D37" s="221">
        <v>14</v>
      </c>
      <c r="E37" s="221">
        <v>24</v>
      </c>
      <c r="F37" s="221">
        <v>20</v>
      </c>
      <c r="G37" s="222">
        <v>19</v>
      </c>
      <c r="M37" s="1154"/>
      <c r="N37" s="1398"/>
    </row>
    <row r="38" spans="2:14" ht="20.100000000000001" customHeight="1">
      <c r="B38" s="20" t="s">
        <v>305</v>
      </c>
      <c r="C38" s="191">
        <v>78.796835870791355</v>
      </c>
      <c r="D38" s="221">
        <v>84</v>
      </c>
      <c r="E38" s="221">
        <v>43</v>
      </c>
      <c r="F38" s="221">
        <v>80</v>
      </c>
      <c r="G38" s="222">
        <v>63</v>
      </c>
      <c r="M38" s="1154"/>
      <c r="N38" s="1398"/>
    </row>
    <row r="39" spans="2:14" ht="20.100000000000001" customHeight="1">
      <c r="B39" s="20" t="s">
        <v>306</v>
      </c>
      <c r="C39" s="191">
        <v>39.994569203847306</v>
      </c>
      <c r="D39" s="221">
        <v>39</v>
      </c>
      <c r="E39" s="221">
        <v>39</v>
      </c>
      <c r="F39" s="221">
        <v>38</v>
      </c>
      <c r="G39" s="222">
        <v>38</v>
      </c>
      <c r="M39" s="1154"/>
      <c r="N39" s="1398"/>
    </row>
    <row r="40" spans="2:14" ht="20.100000000000001" customHeight="1">
      <c r="B40" s="46" t="s">
        <v>307</v>
      </c>
      <c r="C40" s="226">
        <v>172.69933254257421</v>
      </c>
      <c r="D40" s="159">
        <v>199</v>
      </c>
      <c r="E40" s="159">
        <v>203</v>
      </c>
      <c r="F40" s="159">
        <v>210</v>
      </c>
      <c r="G40" s="46">
        <v>211</v>
      </c>
      <c r="J40" s="1394"/>
      <c r="K40" s="1394"/>
      <c r="L40" s="1394"/>
      <c r="M40" s="1154"/>
      <c r="N40" s="1398"/>
    </row>
    <row r="41" spans="2:14" ht="20.100000000000001" customHeight="1">
      <c r="B41" s="15" t="s">
        <v>1167</v>
      </c>
      <c r="C41" s="295" t="s">
        <v>292</v>
      </c>
      <c r="D41" s="181" t="s">
        <v>8</v>
      </c>
      <c r="E41" s="181" t="s">
        <v>8</v>
      </c>
      <c r="F41" s="181" t="s">
        <v>8</v>
      </c>
      <c r="G41" s="181" t="s">
        <v>8</v>
      </c>
      <c r="J41" s="1395"/>
      <c r="K41" s="1395"/>
      <c r="M41" s="1154"/>
      <c r="N41" s="1398"/>
    </row>
    <row r="42" spans="2:14" ht="20.100000000000001" customHeight="1">
      <c r="B42" s="862" t="s">
        <v>323</v>
      </c>
      <c r="C42" s="863">
        <v>2765</v>
      </c>
      <c r="D42" s="864">
        <v>2819</v>
      </c>
      <c r="E42" s="864">
        <v>2871</v>
      </c>
      <c r="F42" s="864">
        <v>3014</v>
      </c>
      <c r="G42" s="864">
        <v>2775</v>
      </c>
      <c r="L42" s="1395"/>
      <c r="M42" s="1154"/>
      <c r="N42" s="1398"/>
    </row>
    <row r="43" spans="2:14" ht="20.100000000000001" customHeight="1">
      <c r="B43" s="227" t="s">
        <v>324</v>
      </c>
      <c r="C43" s="859">
        <v>682</v>
      </c>
      <c r="D43" s="228">
        <v>732</v>
      </c>
      <c r="E43" s="228">
        <v>712</v>
      </c>
      <c r="F43" s="228">
        <v>731</v>
      </c>
      <c r="G43" s="228">
        <v>671</v>
      </c>
      <c r="M43" s="1154"/>
      <c r="N43" s="1398"/>
    </row>
    <row r="44" spans="2:14" ht="20.100000000000001" customHeight="1">
      <c r="B44" s="229" t="s">
        <v>298</v>
      </c>
      <c r="C44" s="230">
        <v>17</v>
      </c>
      <c r="D44" s="231">
        <v>19</v>
      </c>
      <c r="E44" s="231">
        <v>23</v>
      </c>
      <c r="F44" s="231">
        <v>22</v>
      </c>
      <c r="G44" s="232">
        <v>20</v>
      </c>
      <c r="M44" s="1154"/>
      <c r="N44" s="1398"/>
    </row>
    <row r="45" spans="2:14" ht="20.100000000000001" customHeight="1">
      <c r="B45" s="20" t="s">
        <v>303</v>
      </c>
      <c r="C45" s="191">
        <v>31</v>
      </c>
      <c r="D45" s="221">
        <v>31</v>
      </c>
      <c r="E45" s="221">
        <v>29</v>
      </c>
      <c r="F45" s="221">
        <v>32</v>
      </c>
      <c r="G45" s="222">
        <v>49</v>
      </c>
      <c r="M45" s="1154"/>
      <c r="N45" s="1398"/>
    </row>
    <row r="46" spans="2:14" ht="20.100000000000001" customHeight="1">
      <c r="B46" s="20" t="s">
        <v>306</v>
      </c>
      <c r="C46" s="191">
        <v>40</v>
      </c>
      <c r="D46" s="221">
        <v>39</v>
      </c>
      <c r="E46" s="221">
        <v>38</v>
      </c>
      <c r="F46" s="221">
        <v>37</v>
      </c>
      <c r="G46" s="222">
        <v>37</v>
      </c>
      <c r="M46" s="1154"/>
      <c r="N46" s="1398"/>
    </row>
    <row r="47" spans="2:14" ht="20.100000000000001" customHeight="1">
      <c r="B47" s="20" t="s">
        <v>307</v>
      </c>
      <c r="C47" s="191">
        <v>128</v>
      </c>
      <c r="D47" s="221">
        <v>149</v>
      </c>
      <c r="E47" s="221">
        <v>148</v>
      </c>
      <c r="F47" s="221">
        <v>155</v>
      </c>
      <c r="G47" s="222">
        <v>157</v>
      </c>
      <c r="M47" s="1154"/>
      <c r="N47" s="1398"/>
    </row>
    <row r="48" spans="2:14" ht="20.100000000000001" customHeight="1">
      <c r="B48" s="20" t="s">
        <v>296</v>
      </c>
      <c r="C48" s="191">
        <v>466</v>
      </c>
      <c r="D48" s="221">
        <v>492</v>
      </c>
      <c r="E48" s="221">
        <v>473</v>
      </c>
      <c r="F48" s="221">
        <v>479</v>
      </c>
      <c r="G48" s="222">
        <v>385</v>
      </c>
      <c r="M48" s="1154"/>
      <c r="N48" s="1398"/>
    </row>
    <row r="49" spans="2:14" ht="20.100000000000001" customHeight="1">
      <c r="B49" s="509" t="s">
        <v>315</v>
      </c>
      <c r="C49" s="528" t="s">
        <v>8</v>
      </c>
      <c r="D49" s="512">
        <v>2</v>
      </c>
      <c r="E49" s="512">
        <v>1</v>
      </c>
      <c r="F49" s="512">
        <v>6</v>
      </c>
      <c r="G49" s="513">
        <v>23</v>
      </c>
      <c r="M49" s="1154"/>
      <c r="N49" s="1398"/>
    </row>
    <row r="51" spans="2:14" ht="20.100000000000001" customHeight="1">
      <c r="B51" s="1711" t="s">
        <v>1168</v>
      </c>
      <c r="C51" s="1711"/>
      <c r="D51" s="1711"/>
      <c r="E51" s="1711"/>
      <c r="F51" s="1711"/>
      <c r="G51" s="1711"/>
    </row>
    <row r="52" spans="2:14" ht="20.100000000000001" customHeight="1">
      <c r="B52" s="1711" t="s">
        <v>1169</v>
      </c>
      <c r="C52" s="1711"/>
      <c r="D52" s="1711"/>
      <c r="E52" s="1711"/>
      <c r="F52" s="1711"/>
      <c r="G52" s="1711"/>
    </row>
    <row r="53" spans="2:14" ht="20.100000000000001" customHeight="1">
      <c r="B53" s="1711" t="s">
        <v>1170</v>
      </c>
      <c r="C53" s="1711"/>
      <c r="D53" s="1711"/>
      <c r="E53" s="1711"/>
      <c r="F53" s="1711"/>
      <c r="G53" s="1711"/>
    </row>
    <row r="54" spans="2:14" ht="20.100000000000001" customHeight="1">
      <c r="B54" s="1400"/>
      <c r="C54" s="1400"/>
      <c r="D54" s="1077"/>
      <c r="E54" s="1077"/>
      <c r="F54" s="1077"/>
      <c r="G54" s="1077"/>
    </row>
    <row r="55" spans="2:14" ht="20.100000000000001" customHeight="1">
      <c r="B55" s="1130" t="s">
        <v>325</v>
      </c>
    </row>
  </sheetData>
  <mergeCells count="4">
    <mergeCell ref="B51:G51"/>
    <mergeCell ref="B52:G52"/>
    <mergeCell ref="B53:G53"/>
    <mergeCell ref="B1:C1"/>
  </mergeCells>
  <hyperlinks>
    <hyperlink ref="A2" location="Summary!A1" display=" " xr:uid="{A7857437-134B-408D-80EA-D87C4A8D33D8}"/>
  </hyperlinks>
  <pageMargins left="0.74803149606299213" right="0.74803149606299213" top="0.98425196850393704" bottom="0.98425196850393704" header="0.51181102362204722" footer="0.51181102362204722"/>
  <pageSetup paperSize="9" scale="69" orientation="portrait" horizontalDpi="4294967292" verticalDpi="4294967292" r:id="rId1"/>
  <headerFooter>
    <oddFooter>&amp;L&amp;1#&amp;"Calibri"&amp;10&amp;K000000TOTAL Classification: Restricted Distribution TOTAL - All rights reserved</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63F1A-8E8D-414F-AFDF-9FD5799979E6}">
  <sheetPr>
    <tabColor rgb="FF32C8C8"/>
    <pageSetUpPr fitToPage="1"/>
  </sheetPr>
  <dimension ref="A1:N50"/>
  <sheetViews>
    <sheetView showGridLines="0" zoomScaleNormal="100" zoomScaleSheetLayoutView="100" workbookViewId="0">
      <pane ySplit="4" topLeftCell="A26" activePane="bottomLeft" state="frozen"/>
      <selection activeCell="I30" sqref="I30"/>
      <selection pane="bottomLeft"/>
    </sheetView>
  </sheetViews>
  <sheetFormatPr baseColWidth="10" defaultColWidth="10.875" defaultRowHeight="20.100000000000001" customHeight="1"/>
  <cols>
    <col min="1" max="1" width="5.5" style="1130" customWidth="1"/>
    <col min="2" max="2" width="45.875" style="1130" customWidth="1"/>
    <col min="3" max="3" width="12" style="1284" customWidth="1"/>
    <col min="4" max="7" width="12" style="1130" customWidth="1"/>
    <col min="8" max="8" width="5.5" style="1130" customWidth="1"/>
    <col min="9" max="16384" width="10.875" style="1130"/>
  </cols>
  <sheetData>
    <row r="1" spans="1:14" ht="20.100000000000001" customHeight="1">
      <c r="B1" s="1663" t="s">
        <v>1305</v>
      </c>
      <c r="C1" s="1663"/>
    </row>
    <row r="2" spans="1:14" ht="20.100000000000001" customHeight="1">
      <c r="A2" s="1393" t="s">
        <v>11</v>
      </c>
      <c r="B2" s="636" t="s">
        <v>326</v>
      </c>
      <c r="C2" s="636"/>
      <c r="D2" s="636"/>
      <c r="E2" s="636"/>
      <c r="F2" s="636"/>
      <c r="G2" s="636"/>
    </row>
    <row r="4" spans="1:14" ht="20.100000000000001" customHeight="1">
      <c r="B4" s="224" t="s">
        <v>327</v>
      </c>
      <c r="C4" s="522">
        <v>2022</v>
      </c>
      <c r="D4" s="223">
        <v>2021</v>
      </c>
      <c r="E4" s="223">
        <v>2020</v>
      </c>
      <c r="F4" s="223">
        <v>2019</v>
      </c>
      <c r="G4" s="223">
        <v>2018</v>
      </c>
      <c r="H4" s="1300"/>
      <c r="I4" s="1300"/>
      <c r="J4" s="1394"/>
      <c r="K4" s="1394"/>
      <c r="L4" s="1394"/>
      <c r="M4" s="1394"/>
      <c r="N4" s="1394"/>
    </row>
    <row r="5" spans="1:14" ht="20.100000000000001" customHeight="1">
      <c r="B5" s="529" t="s">
        <v>297</v>
      </c>
      <c r="C5" s="530">
        <v>357.93392452702903</v>
      </c>
      <c r="D5" s="531">
        <v>398</v>
      </c>
      <c r="E5" s="531">
        <v>488</v>
      </c>
      <c r="F5" s="531">
        <v>558</v>
      </c>
      <c r="G5" s="531">
        <v>513</v>
      </c>
      <c r="J5" s="1395"/>
      <c r="K5" s="1395"/>
      <c r="L5" s="1154"/>
      <c r="M5" s="1396"/>
      <c r="N5" s="1395"/>
    </row>
    <row r="6" spans="1:14" ht="20.100000000000001" customHeight="1">
      <c r="B6" s="20" t="s">
        <v>298</v>
      </c>
      <c r="C6" s="191">
        <v>154.78439334394176</v>
      </c>
      <c r="D6" s="221">
        <v>150</v>
      </c>
      <c r="E6" s="221">
        <v>184</v>
      </c>
      <c r="F6" s="221">
        <v>205</v>
      </c>
      <c r="G6" s="20">
        <v>186</v>
      </c>
      <c r="L6" s="1154"/>
      <c r="M6" s="1396"/>
    </row>
    <row r="7" spans="1:14" ht="20.100000000000001" customHeight="1">
      <c r="B7" s="20" t="s">
        <v>743</v>
      </c>
      <c r="C7" s="191">
        <v>70.407067501103569</v>
      </c>
      <c r="D7" s="221">
        <v>88</v>
      </c>
      <c r="E7" s="221">
        <v>111</v>
      </c>
      <c r="F7" s="221">
        <v>128</v>
      </c>
      <c r="G7" s="20">
        <v>130</v>
      </c>
      <c r="L7" s="1154"/>
      <c r="M7" s="1398"/>
    </row>
    <row r="8" spans="1:14" ht="20.100000000000001" customHeight="1">
      <c r="B8" s="20" t="s">
        <v>299</v>
      </c>
      <c r="C8" s="191">
        <v>15.818464513573151</v>
      </c>
      <c r="D8" s="221">
        <v>23</v>
      </c>
      <c r="E8" s="221">
        <v>26</v>
      </c>
      <c r="F8" s="221">
        <v>31</v>
      </c>
      <c r="G8" s="20">
        <v>36</v>
      </c>
      <c r="L8" s="1154"/>
      <c r="M8" s="1398"/>
    </row>
    <row r="9" spans="1:14" ht="20.100000000000001" customHeight="1">
      <c r="B9" s="509" t="s">
        <v>300</v>
      </c>
      <c r="C9" s="528">
        <v>116.92399916841056</v>
      </c>
      <c r="D9" s="512">
        <v>137</v>
      </c>
      <c r="E9" s="512">
        <v>167</v>
      </c>
      <c r="F9" s="512">
        <v>194</v>
      </c>
      <c r="G9" s="509">
        <v>161</v>
      </c>
      <c r="H9" s="1300"/>
      <c r="I9" s="1300"/>
      <c r="J9" s="1300"/>
      <c r="K9" s="1300"/>
      <c r="L9" s="1154"/>
      <c r="M9" s="1398"/>
    </row>
    <row r="10" spans="1:14" ht="20.100000000000001" customHeight="1">
      <c r="B10" s="533" t="s">
        <v>308</v>
      </c>
      <c r="C10" s="534">
        <v>238.00423143820456</v>
      </c>
      <c r="D10" s="535">
        <v>179</v>
      </c>
      <c r="E10" s="535">
        <v>158</v>
      </c>
      <c r="F10" s="535">
        <v>168</v>
      </c>
      <c r="G10" s="535">
        <v>183</v>
      </c>
      <c r="L10" s="1154"/>
      <c r="M10" s="1398"/>
    </row>
    <row r="11" spans="1:14" ht="20.100000000000001" customHeight="1">
      <c r="B11" s="20" t="s">
        <v>309</v>
      </c>
      <c r="C11" s="191">
        <v>6.0499883421191747</v>
      </c>
      <c r="D11" s="221">
        <v>7</v>
      </c>
      <c r="E11" s="221">
        <v>7</v>
      </c>
      <c r="F11" s="221">
        <v>7</v>
      </c>
      <c r="G11" s="222">
        <v>7</v>
      </c>
      <c r="J11" s="1394"/>
      <c r="K11" s="1394"/>
      <c r="L11" s="1154"/>
      <c r="M11" s="1398"/>
      <c r="N11" s="1394"/>
    </row>
    <row r="12" spans="1:14" ht="20.100000000000001" customHeight="1">
      <c r="B12" s="20" t="s">
        <v>310</v>
      </c>
      <c r="C12" s="191">
        <v>5.3573802105018409</v>
      </c>
      <c r="D12" s="221">
        <v>6</v>
      </c>
      <c r="E12" s="221">
        <v>6</v>
      </c>
      <c r="F12" s="221">
        <v>5</v>
      </c>
      <c r="G12" s="222">
        <v>5</v>
      </c>
      <c r="J12" s="1395"/>
      <c r="K12" s="1395"/>
      <c r="L12" s="1154"/>
      <c r="M12" s="1398"/>
      <c r="N12" s="1395"/>
    </row>
    <row r="13" spans="1:14" ht="20.100000000000001" customHeight="1">
      <c r="B13" s="20" t="s">
        <v>311</v>
      </c>
      <c r="C13" s="191">
        <v>101.72600850666251</v>
      </c>
      <c r="D13" s="221">
        <v>48</v>
      </c>
      <c r="E13" s="221">
        <v>34</v>
      </c>
      <c r="F13" s="221">
        <v>16</v>
      </c>
      <c r="G13" s="222">
        <v>18</v>
      </c>
      <c r="L13" s="1154"/>
      <c r="M13" s="1398"/>
    </row>
    <row r="14" spans="1:14" ht="20.100000000000001" customHeight="1">
      <c r="B14" s="225" t="s">
        <v>312</v>
      </c>
      <c r="C14" s="191">
        <v>100.93991736764676</v>
      </c>
      <c r="D14" s="221">
        <v>91</v>
      </c>
      <c r="E14" s="221">
        <v>81</v>
      </c>
      <c r="F14" s="221">
        <v>98</v>
      </c>
      <c r="G14" s="222">
        <v>95</v>
      </c>
      <c r="L14" s="1154"/>
      <c r="M14" s="1398"/>
    </row>
    <row r="15" spans="1:14" ht="20.100000000000001" customHeight="1">
      <c r="B15" s="225" t="s">
        <v>313</v>
      </c>
      <c r="C15" s="191" t="s">
        <v>8</v>
      </c>
      <c r="D15" s="221" t="s">
        <v>8</v>
      </c>
      <c r="E15" s="221" t="s">
        <v>8</v>
      </c>
      <c r="F15" s="221" t="s">
        <v>292</v>
      </c>
      <c r="G15" s="222">
        <v>1</v>
      </c>
      <c r="L15" s="1154"/>
      <c r="M15" s="1398"/>
    </row>
    <row r="16" spans="1:14" ht="20.100000000000001" customHeight="1">
      <c r="B16" s="20" t="s">
        <v>314</v>
      </c>
      <c r="C16" s="191">
        <v>23.930937011274253</v>
      </c>
      <c r="D16" s="221">
        <v>25</v>
      </c>
      <c r="E16" s="221">
        <v>29</v>
      </c>
      <c r="F16" s="221">
        <v>36</v>
      </c>
      <c r="G16" s="222">
        <v>35</v>
      </c>
      <c r="J16" s="1394"/>
      <c r="K16" s="1394"/>
      <c r="L16" s="1154"/>
      <c r="M16" s="1398"/>
      <c r="N16" s="1394"/>
    </row>
    <row r="17" spans="2:14" ht="20.100000000000001" customHeight="1">
      <c r="B17" s="509" t="s">
        <v>315</v>
      </c>
      <c r="C17" s="528" t="s">
        <v>8</v>
      </c>
      <c r="D17" s="512">
        <v>2</v>
      </c>
      <c r="E17" s="512">
        <v>1</v>
      </c>
      <c r="F17" s="512">
        <v>6</v>
      </c>
      <c r="G17" s="513">
        <v>22</v>
      </c>
      <c r="J17" s="1395"/>
      <c r="K17" s="1395"/>
      <c r="L17" s="1154"/>
      <c r="M17" s="1398"/>
      <c r="N17" s="1395"/>
    </row>
    <row r="18" spans="2:14" ht="20.100000000000001" customHeight="1">
      <c r="B18" s="533" t="s">
        <v>316</v>
      </c>
      <c r="C18" s="534">
        <v>90.500540088283543</v>
      </c>
      <c r="D18" s="535">
        <v>107</v>
      </c>
      <c r="E18" s="535">
        <v>105</v>
      </c>
      <c r="F18" s="535">
        <v>103</v>
      </c>
      <c r="G18" s="535">
        <v>72</v>
      </c>
      <c r="L18" s="1154"/>
      <c r="M18" s="1398"/>
    </row>
    <row r="19" spans="2:14" ht="20.100000000000001" customHeight="1">
      <c r="B19" s="20" t="s">
        <v>317</v>
      </c>
      <c r="C19" s="191">
        <v>30.059318008015602</v>
      </c>
      <c r="D19" s="221">
        <v>31</v>
      </c>
      <c r="E19" s="221">
        <v>33</v>
      </c>
      <c r="F19" s="233">
        <v>29</v>
      </c>
      <c r="G19" s="234">
        <v>3</v>
      </c>
      <c r="L19" s="1154"/>
      <c r="M19" s="1398"/>
    </row>
    <row r="20" spans="2:14" ht="20.100000000000001" customHeight="1">
      <c r="B20" s="20" t="s">
        <v>318</v>
      </c>
      <c r="C20" s="191">
        <v>0.86948371912344724</v>
      </c>
      <c r="D20" s="221">
        <v>1</v>
      </c>
      <c r="E20" s="221">
        <v>3</v>
      </c>
      <c r="F20" s="221">
        <v>7</v>
      </c>
      <c r="G20" s="222">
        <v>5</v>
      </c>
      <c r="L20" s="1154"/>
      <c r="M20" s="1398"/>
    </row>
    <row r="21" spans="2:14" ht="20.100000000000001" customHeight="1">
      <c r="B21" s="20" t="s">
        <v>319</v>
      </c>
      <c r="C21" s="191" t="s">
        <v>292</v>
      </c>
      <c r="D21" s="221" t="s">
        <v>292</v>
      </c>
      <c r="E21" s="221" t="s">
        <v>292</v>
      </c>
      <c r="F21" s="233" t="s">
        <v>292</v>
      </c>
      <c r="G21" s="234" t="s">
        <v>8</v>
      </c>
      <c r="L21" s="1154"/>
      <c r="M21" s="1398"/>
    </row>
    <row r="22" spans="2:14" ht="20.100000000000001" customHeight="1">
      <c r="B22" s="20" t="s">
        <v>320</v>
      </c>
      <c r="C22" s="191" t="s">
        <v>8</v>
      </c>
      <c r="D22" s="221" t="s">
        <v>292</v>
      </c>
      <c r="E22" s="221" t="s">
        <v>292</v>
      </c>
      <c r="F22" s="221" t="s">
        <v>292</v>
      </c>
      <c r="G22" s="222" t="s">
        <v>8</v>
      </c>
      <c r="L22" s="1154"/>
      <c r="M22" s="1398"/>
      <c r="N22" s="1657"/>
    </row>
    <row r="23" spans="2:14" ht="20.100000000000001" customHeight="1">
      <c r="B23" s="20" t="s">
        <v>293</v>
      </c>
      <c r="C23" s="191">
        <v>53.739876299972401</v>
      </c>
      <c r="D23" s="221">
        <v>67</v>
      </c>
      <c r="E23" s="221">
        <v>62</v>
      </c>
      <c r="F23" s="221">
        <v>59</v>
      </c>
      <c r="G23" s="222">
        <v>56</v>
      </c>
      <c r="J23" s="1394"/>
      <c r="K23" s="1394"/>
      <c r="L23" s="1154"/>
      <c r="M23" s="1398"/>
      <c r="N23" s="1394"/>
    </row>
    <row r="24" spans="2:14" ht="20.100000000000001" customHeight="1">
      <c r="B24" s="509" t="s">
        <v>322</v>
      </c>
      <c r="C24" s="528">
        <v>6</v>
      </c>
      <c r="D24" s="512">
        <v>8</v>
      </c>
      <c r="E24" s="512">
        <v>7</v>
      </c>
      <c r="F24" s="866">
        <v>8</v>
      </c>
      <c r="G24" s="867">
        <v>8</v>
      </c>
      <c r="J24" s="1395"/>
      <c r="K24" s="1395"/>
      <c r="L24" s="1154"/>
      <c r="M24" s="1398"/>
      <c r="N24" s="1395"/>
    </row>
    <row r="25" spans="2:14" ht="20.100000000000001" customHeight="1">
      <c r="B25" s="533" t="s">
        <v>744</v>
      </c>
      <c r="C25" s="534">
        <v>280.4186881857425</v>
      </c>
      <c r="D25" s="535">
        <v>300</v>
      </c>
      <c r="E25" s="535">
        <v>318</v>
      </c>
      <c r="F25" s="535">
        <v>295</v>
      </c>
      <c r="G25" s="860">
        <v>278</v>
      </c>
      <c r="L25" s="1154"/>
      <c r="M25" s="1398"/>
    </row>
    <row r="26" spans="2:14" ht="20.100000000000001" customHeight="1">
      <c r="B26" s="20" t="s">
        <v>290</v>
      </c>
      <c r="C26" s="191">
        <v>24.201828063922886</v>
      </c>
      <c r="D26" s="221">
        <v>24</v>
      </c>
      <c r="E26" s="221">
        <v>26</v>
      </c>
      <c r="F26" s="221">
        <v>34</v>
      </c>
      <c r="G26" s="222">
        <v>25</v>
      </c>
      <c r="L26" s="1154"/>
      <c r="M26" s="1398"/>
    </row>
    <row r="27" spans="2:14" ht="20.100000000000001" customHeight="1">
      <c r="B27" s="20" t="s">
        <v>291</v>
      </c>
      <c r="C27" s="191">
        <v>14.672697253082745</v>
      </c>
      <c r="D27" s="221">
        <v>18</v>
      </c>
      <c r="E27" s="221">
        <v>15</v>
      </c>
      <c r="F27" s="221" t="s">
        <v>292</v>
      </c>
      <c r="G27" s="222" t="s">
        <v>292</v>
      </c>
      <c r="L27" s="1154"/>
      <c r="M27" s="1398"/>
    </row>
    <row r="28" spans="2:14" ht="20.100000000000001" customHeight="1">
      <c r="B28" s="20" t="s">
        <v>294</v>
      </c>
      <c r="C28" s="191">
        <v>123.32949782724667</v>
      </c>
      <c r="D28" s="221">
        <v>135</v>
      </c>
      <c r="E28" s="221">
        <v>130</v>
      </c>
      <c r="F28" s="221">
        <v>104</v>
      </c>
      <c r="G28" s="222">
        <v>104</v>
      </c>
      <c r="L28" s="1154"/>
      <c r="M28" s="1398"/>
    </row>
    <row r="29" spans="2:14" ht="20.100000000000001" customHeight="1">
      <c r="B29" s="7" t="s">
        <v>295</v>
      </c>
      <c r="C29" s="191" t="s">
        <v>292</v>
      </c>
      <c r="D29" s="221" t="s">
        <v>292</v>
      </c>
      <c r="E29" s="221" t="s">
        <v>292</v>
      </c>
      <c r="F29" s="221" t="s">
        <v>292</v>
      </c>
      <c r="G29" s="221" t="s">
        <v>8</v>
      </c>
      <c r="L29" s="1154"/>
      <c r="M29" s="1398"/>
    </row>
    <row r="30" spans="2:14" ht="20.100000000000001" customHeight="1">
      <c r="B30" s="20" t="s">
        <v>265</v>
      </c>
      <c r="C30" s="191">
        <v>52.873158461494882</v>
      </c>
      <c r="D30" s="221">
        <v>48</v>
      </c>
      <c r="E30" s="221">
        <v>70</v>
      </c>
      <c r="F30" s="221">
        <v>79</v>
      </c>
      <c r="G30" s="222">
        <v>75</v>
      </c>
      <c r="L30" s="1154"/>
      <c r="M30" s="1398"/>
    </row>
    <row r="31" spans="2:14" ht="20.100000000000001" customHeight="1">
      <c r="B31" s="509" t="s">
        <v>296</v>
      </c>
      <c r="C31" s="528">
        <v>65.162867266574679</v>
      </c>
      <c r="D31" s="512">
        <v>75</v>
      </c>
      <c r="E31" s="512">
        <v>77</v>
      </c>
      <c r="F31" s="512">
        <v>78</v>
      </c>
      <c r="G31" s="513">
        <v>74</v>
      </c>
      <c r="J31" s="1394"/>
      <c r="K31" s="1394"/>
      <c r="L31" s="1154"/>
      <c r="M31" s="1398"/>
      <c r="N31" s="1394"/>
    </row>
    <row r="32" spans="2:14" ht="20.100000000000001" customHeight="1">
      <c r="B32" s="533" t="s">
        <v>301</v>
      </c>
      <c r="C32" s="534">
        <v>551.75808766954515</v>
      </c>
      <c r="D32" s="535">
        <v>516</v>
      </c>
      <c r="E32" s="535">
        <v>474</v>
      </c>
      <c r="F32" s="535">
        <v>548</v>
      </c>
      <c r="G32" s="535">
        <v>520</v>
      </c>
      <c r="J32" s="1395"/>
      <c r="K32" s="1395"/>
      <c r="L32" s="1154"/>
      <c r="M32" s="1398"/>
      <c r="N32" s="1395"/>
    </row>
    <row r="33" spans="2:14" ht="20.100000000000001" customHeight="1">
      <c r="B33" s="20" t="s">
        <v>302</v>
      </c>
      <c r="C33" s="191">
        <v>30.690726618822698</v>
      </c>
      <c r="D33" s="221">
        <v>28</v>
      </c>
      <c r="E33" s="221">
        <v>26</v>
      </c>
      <c r="F33" s="221">
        <v>35</v>
      </c>
      <c r="G33" s="222">
        <v>30</v>
      </c>
      <c r="L33" s="1154"/>
      <c r="M33" s="1398"/>
    </row>
    <row r="34" spans="2:14" ht="20.100000000000001" customHeight="1">
      <c r="B34" s="15" t="s">
        <v>1166</v>
      </c>
      <c r="C34" s="295" t="s">
        <v>292</v>
      </c>
      <c r="D34" s="181" t="s">
        <v>8</v>
      </c>
      <c r="E34" s="181" t="s">
        <v>8</v>
      </c>
      <c r="F34" s="181" t="s">
        <v>8</v>
      </c>
      <c r="G34" s="270" t="s">
        <v>8</v>
      </c>
      <c r="L34" s="1154"/>
      <c r="M34" s="1398"/>
    </row>
    <row r="35" spans="2:14" ht="20.100000000000001" customHeight="1">
      <c r="B35" s="20" t="s">
        <v>303</v>
      </c>
      <c r="C35" s="191">
        <v>311.37612178493146</v>
      </c>
      <c r="D35" s="221">
        <v>272</v>
      </c>
      <c r="E35" s="221">
        <v>261</v>
      </c>
      <c r="F35" s="221">
        <v>286</v>
      </c>
      <c r="G35" s="222">
        <v>276</v>
      </c>
      <c r="L35" s="1154"/>
      <c r="M35" s="1398"/>
    </row>
    <row r="36" spans="2:14" ht="20.100000000000001" customHeight="1">
      <c r="B36" s="20" t="s">
        <v>304</v>
      </c>
      <c r="C36" s="191">
        <v>10.915696197569893</v>
      </c>
      <c r="D36" s="221">
        <v>13</v>
      </c>
      <c r="E36" s="221">
        <v>23</v>
      </c>
      <c r="F36" s="221">
        <v>19</v>
      </c>
      <c r="G36" s="222">
        <v>18</v>
      </c>
      <c r="L36" s="1154"/>
      <c r="M36" s="1398"/>
    </row>
    <row r="37" spans="2:14" ht="20.100000000000001" customHeight="1">
      <c r="B37" s="20" t="s">
        <v>305</v>
      </c>
      <c r="C37" s="191">
        <v>73</v>
      </c>
      <c r="D37" s="221">
        <v>80</v>
      </c>
      <c r="E37" s="221">
        <v>41</v>
      </c>
      <c r="F37" s="221">
        <v>78</v>
      </c>
      <c r="G37" s="222">
        <v>62</v>
      </c>
      <c r="L37" s="1154"/>
      <c r="M37" s="1398"/>
    </row>
    <row r="38" spans="2:14" ht="20.100000000000001" customHeight="1">
      <c r="B38" s="20" t="s">
        <v>306</v>
      </c>
      <c r="C38" s="191">
        <v>26.4345975890411</v>
      </c>
      <c r="D38" s="221">
        <v>25</v>
      </c>
      <c r="E38" s="221">
        <v>25</v>
      </c>
      <c r="F38" s="221">
        <v>26</v>
      </c>
      <c r="G38" s="222">
        <v>26</v>
      </c>
      <c r="L38" s="1154"/>
      <c r="M38" s="1398"/>
    </row>
    <row r="39" spans="2:14" ht="20.100000000000001" customHeight="1">
      <c r="B39" s="20" t="s">
        <v>307</v>
      </c>
      <c r="C39" s="191">
        <v>99.598465735985457</v>
      </c>
      <c r="D39" s="221">
        <v>98</v>
      </c>
      <c r="E39" s="221">
        <v>98</v>
      </c>
      <c r="F39" s="221">
        <v>104</v>
      </c>
      <c r="G39" s="222">
        <v>108</v>
      </c>
      <c r="J39" s="1394"/>
      <c r="K39" s="1394"/>
      <c r="L39" s="1154"/>
      <c r="M39" s="1398"/>
      <c r="N39" s="1394"/>
    </row>
    <row r="40" spans="2:14" ht="20.100000000000001" customHeight="1">
      <c r="B40" s="1401" t="s">
        <v>1167</v>
      </c>
      <c r="C40" s="1402" t="s">
        <v>292</v>
      </c>
      <c r="D40" s="516" t="s">
        <v>8</v>
      </c>
      <c r="E40" s="516" t="s">
        <v>8</v>
      </c>
      <c r="F40" s="516" t="s">
        <v>8</v>
      </c>
      <c r="G40" s="1403" t="s">
        <v>8</v>
      </c>
      <c r="J40" s="1394"/>
      <c r="K40" s="1394"/>
      <c r="L40" s="1154"/>
      <c r="M40" s="1398"/>
      <c r="N40" s="1394"/>
    </row>
    <row r="41" spans="2:14" ht="20.100000000000001" customHeight="1">
      <c r="B41" s="868" t="s">
        <v>323</v>
      </c>
      <c r="C41" s="614">
        <v>1519</v>
      </c>
      <c r="D41" s="869">
        <v>1500</v>
      </c>
      <c r="E41" s="869">
        <v>1543</v>
      </c>
      <c r="F41" s="869">
        <v>1672</v>
      </c>
      <c r="G41" s="869">
        <v>1566</v>
      </c>
      <c r="J41" s="1395"/>
      <c r="K41" s="1395"/>
      <c r="L41" s="1154"/>
      <c r="M41" s="1398"/>
      <c r="N41" s="1395"/>
    </row>
    <row r="42" spans="2:14" ht="20.100000000000001" customHeight="1">
      <c r="B42" s="227" t="s">
        <v>324</v>
      </c>
      <c r="C42" s="865">
        <v>202.87477032950562</v>
      </c>
      <c r="D42" s="228">
        <v>206</v>
      </c>
      <c r="E42" s="228">
        <v>202</v>
      </c>
      <c r="F42" s="228">
        <v>216</v>
      </c>
      <c r="G42" s="228">
        <v>247</v>
      </c>
      <c r="L42" s="1154"/>
      <c r="M42" s="1398"/>
    </row>
    <row r="43" spans="2:14" ht="20.100000000000001" customHeight="1">
      <c r="B43" s="229" t="s">
        <v>298</v>
      </c>
      <c r="C43" s="230">
        <v>3.9467964715331512</v>
      </c>
      <c r="D43" s="231">
        <v>4</v>
      </c>
      <c r="E43" s="231">
        <v>5</v>
      </c>
      <c r="F43" s="231">
        <v>5</v>
      </c>
      <c r="G43" s="232">
        <v>4</v>
      </c>
      <c r="L43" s="1154"/>
      <c r="M43" s="1398"/>
    </row>
    <row r="44" spans="2:14" ht="20.100000000000001" customHeight="1">
      <c r="B44" s="20" t="s">
        <v>303</v>
      </c>
      <c r="C44" s="191">
        <v>24.889929319178083</v>
      </c>
      <c r="D44" s="221">
        <v>24</v>
      </c>
      <c r="E44" s="221">
        <v>22</v>
      </c>
      <c r="F44" s="221">
        <v>24</v>
      </c>
      <c r="G44" s="222">
        <v>41</v>
      </c>
      <c r="L44" s="1154"/>
      <c r="M44" s="1398"/>
    </row>
    <row r="45" spans="2:14" ht="20.100000000000001" customHeight="1">
      <c r="B45" s="20" t="s">
        <v>306</v>
      </c>
      <c r="C45" s="191">
        <v>26.4345975890411</v>
      </c>
      <c r="D45" s="221">
        <v>25</v>
      </c>
      <c r="E45" s="221">
        <v>24</v>
      </c>
      <c r="F45" s="221">
        <v>25</v>
      </c>
      <c r="G45" s="222">
        <v>24</v>
      </c>
      <c r="L45" s="1154"/>
      <c r="M45" s="1398"/>
    </row>
    <row r="46" spans="2:14" ht="20.100000000000001" customHeight="1">
      <c r="B46" s="20" t="s">
        <v>307</v>
      </c>
      <c r="C46" s="191">
        <v>83.586140494359427</v>
      </c>
      <c r="D46" s="221">
        <v>80</v>
      </c>
      <c r="E46" s="221">
        <v>78</v>
      </c>
      <c r="F46" s="221">
        <v>83</v>
      </c>
      <c r="G46" s="222">
        <v>85</v>
      </c>
      <c r="L46" s="1154"/>
      <c r="M46" s="1398"/>
    </row>
    <row r="47" spans="2:14" ht="20.100000000000001" customHeight="1">
      <c r="B47" s="20" t="s">
        <v>296</v>
      </c>
      <c r="C47" s="191">
        <v>64.017306455393864</v>
      </c>
      <c r="D47" s="221">
        <v>71</v>
      </c>
      <c r="E47" s="221">
        <v>72</v>
      </c>
      <c r="F47" s="221">
        <v>73</v>
      </c>
      <c r="G47" s="222">
        <v>71</v>
      </c>
      <c r="L47" s="1154"/>
      <c r="M47" s="1398"/>
    </row>
    <row r="48" spans="2:14" ht="20.100000000000001" customHeight="1">
      <c r="B48" s="509" t="s">
        <v>315</v>
      </c>
      <c r="C48" s="528" t="s">
        <v>8</v>
      </c>
      <c r="D48" s="512">
        <v>2</v>
      </c>
      <c r="E48" s="512">
        <v>1</v>
      </c>
      <c r="F48" s="512">
        <v>6</v>
      </c>
      <c r="G48" s="513">
        <v>22</v>
      </c>
      <c r="L48" s="1154"/>
      <c r="M48" s="1398"/>
    </row>
    <row r="49" spans="2:13" ht="20.100000000000001" customHeight="1">
      <c r="B49" s="89"/>
      <c r="C49" s="141"/>
      <c r="D49" s="141"/>
      <c r="E49" s="141"/>
      <c r="F49" s="141"/>
      <c r="G49" s="115"/>
      <c r="L49" s="1154"/>
      <c r="M49" s="1398"/>
    </row>
    <row r="50" spans="2:13" ht="43.5" customHeight="1">
      <c r="B50" s="1712" t="s">
        <v>1171</v>
      </c>
      <c r="C50" s="1712"/>
      <c r="D50" s="1712"/>
      <c r="E50" s="1712"/>
      <c r="F50" s="1712"/>
      <c r="G50" s="1712"/>
    </row>
  </sheetData>
  <mergeCells count="2">
    <mergeCell ref="B50:G50"/>
    <mergeCell ref="B1:C1"/>
  </mergeCells>
  <hyperlinks>
    <hyperlink ref="A2" location="Summary!A1" display=" " xr:uid="{2C09535A-E555-462D-AF0E-6469E309D43C}"/>
  </hyperlinks>
  <pageMargins left="0.74803149606299213" right="0.74803149606299213" top="0.98425196850393704" bottom="0.98425196850393704" header="0.51181102362204722" footer="0.51181102362204722"/>
  <pageSetup paperSize="9" scale="69" orientation="portrait" horizontalDpi="4294967292" verticalDpi="4294967292" r:id="rId1"/>
  <headerFooter>
    <oddFooter>&amp;L&amp;1#&amp;"Calibri"&amp;10&amp;K000000TOTAL Classification: Restricted Distribution TOTAL - All rights reserved</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77B62-CC22-42D7-9463-988BE8D6ED2D}">
  <sheetPr>
    <tabColor rgb="FF32C8C8"/>
    <pageSetUpPr fitToPage="1"/>
  </sheetPr>
  <dimension ref="A1:N50"/>
  <sheetViews>
    <sheetView showGridLines="0" zoomScaleNormal="100" zoomScaleSheetLayoutView="100" workbookViewId="0">
      <pane ySplit="4" topLeftCell="A5" activePane="bottomLeft" state="frozen"/>
      <selection activeCell="B1" sqref="B1:C1"/>
      <selection pane="bottomLeft"/>
    </sheetView>
  </sheetViews>
  <sheetFormatPr baseColWidth="10" defaultColWidth="10.875" defaultRowHeight="20.100000000000001" customHeight="1"/>
  <cols>
    <col min="1" max="1" width="5.5" style="1130" customWidth="1"/>
    <col min="2" max="2" width="45.875" style="1130" customWidth="1"/>
    <col min="3" max="7" width="12" style="1130" customWidth="1"/>
    <col min="8" max="8" width="5.5" style="1130" customWidth="1"/>
    <col min="9" max="11" width="10.875" style="1130"/>
    <col min="12" max="12" width="21.5" style="1130" customWidth="1"/>
    <col min="13" max="13" width="10.875" style="1404"/>
    <col min="14" max="16384" width="10.875" style="1130"/>
  </cols>
  <sheetData>
    <row r="1" spans="1:14" ht="20.100000000000001" customHeight="1">
      <c r="B1" s="1663" t="s">
        <v>1305</v>
      </c>
      <c r="C1" s="1663"/>
    </row>
    <row r="2" spans="1:14" ht="20.100000000000001" customHeight="1">
      <c r="A2" s="1393" t="s">
        <v>11</v>
      </c>
      <c r="B2" s="636" t="s">
        <v>1172</v>
      </c>
      <c r="C2" s="636"/>
      <c r="D2" s="636"/>
      <c r="E2" s="636"/>
      <c r="F2" s="636"/>
      <c r="G2" s="636"/>
      <c r="H2" s="636"/>
    </row>
    <row r="4" spans="1:14" ht="20.100000000000001" customHeight="1">
      <c r="B4" s="870" t="s">
        <v>328</v>
      </c>
      <c r="C4" s="522">
        <v>2022</v>
      </c>
      <c r="D4" s="846">
        <v>2021</v>
      </c>
      <c r="E4" s="846">
        <v>2020</v>
      </c>
      <c r="F4" s="846">
        <v>2019</v>
      </c>
      <c r="G4" s="846">
        <v>2018</v>
      </c>
      <c r="H4" s="1300"/>
      <c r="I4" s="1300"/>
      <c r="J4" s="1394"/>
      <c r="K4" s="1394"/>
      <c r="L4" s="1394"/>
      <c r="M4" s="1405"/>
      <c r="N4" s="1394"/>
    </row>
    <row r="5" spans="1:14" ht="20.100000000000001" customHeight="1">
      <c r="B5" s="529" t="s">
        <v>297</v>
      </c>
      <c r="C5" s="530">
        <v>584</v>
      </c>
      <c r="D5" s="531">
        <v>681</v>
      </c>
      <c r="E5" s="531">
        <v>717</v>
      </c>
      <c r="F5" s="531" t="s">
        <v>1173</v>
      </c>
      <c r="G5" s="531">
        <v>786</v>
      </c>
      <c r="J5" s="1395"/>
      <c r="K5" s="1395"/>
      <c r="L5" s="1395"/>
      <c r="M5" s="1406"/>
      <c r="N5" s="1395"/>
    </row>
    <row r="6" spans="1:14" ht="20.100000000000001" customHeight="1">
      <c r="B6" s="145" t="s">
        <v>298</v>
      </c>
      <c r="C6" s="191">
        <v>120</v>
      </c>
      <c r="D6" s="221">
        <v>128</v>
      </c>
      <c r="E6" s="221">
        <v>146</v>
      </c>
      <c r="F6" s="221" t="s">
        <v>1174</v>
      </c>
      <c r="G6" s="221">
        <v>132</v>
      </c>
      <c r="M6" s="1407"/>
    </row>
    <row r="7" spans="1:14" ht="20.100000000000001" customHeight="1">
      <c r="B7" s="20" t="s">
        <v>743</v>
      </c>
      <c r="C7" s="191">
        <v>26</v>
      </c>
      <c r="D7" s="221">
        <v>32</v>
      </c>
      <c r="E7" s="221">
        <v>29</v>
      </c>
      <c r="F7" s="221">
        <v>32</v>
      </c>
      <c r="G7" s="20">
        <v>32</v>
      </c>
    </row>
    <row r="8" spans="1:14" ht="20.100000000000001" customHeight="1">
      <c r="B8" s="20" t="s">
        <v>299</v>
      </c>
      <c r="C8" s="191">
        <v>5</v>
      </c>
      <c r="D8" s="221">
        <v>4</v>
      </c>
      <c r="E8" s="221">
        <v>7</v>
      </c>
      <c r="F8" s="221">
        <v>7</v>
      </c>
      <c r="G8" s="20">
        <v>12</v>
      </c>
    </row>
    <row r="9" spans="1:14" ht="20.100000000000001" customHeight="1">
      <c r="B9" s="509" t="s">
        <v>300</v>
      </c>
      <c r="C9" s="528">
        <v>433</v>
      </c>
      <c r="D9" s="512">
        <v>517</v>
      </c>
      <c r="E9" s="512">
        <v>535</v>
      </c>
      <c r="F9" s="512">
        <v>558</v>
      </c>
      <c r="G9" s="509">
        <v>610</v>
      </c>
      <c r="J9" s="1300"/>
      <c r="K9" s="1300"/>
    </row>
    <row r="10" spans="1:14" ht="20.100000000000001" customHeight="1">
      <c r="B10" s="533" t="s">
        <v>308</v>
      </c>
      <c r="C10" s="534">
        <v>1048</v>
      </c>
      <c r="D10" s="535">
        <v>1086</v>
      </c>
      <c r="E10" s="535">
        <v>1095</v>
      </c>
      <c r="F10" s="535">
        <v>1111</v>
      </c>
      <c r="G10" s="535">
        <v>1161</v>
      </c>
      <c r="H10" s="1300"/>
      <c r="I10" s="1300"/>
    </row>
    <row r="11" spans="1:14" ht="20.100000000000001" customHeight="1">
      <c r="B11" s="145" t="s">
        <v>309</v>
      </c>
      <c r="C11" s="871">
        <v>438</v>
      </c>
      <c r="D11" s="221">
        <v>413</v>
      </c>
      <c r="E11" s="221">
        <v>427</v>
      </c>
      <c r="F11" s="221">
        <v>438</v>
      </c>
      <c r="G11" s="221">
        <v>402</v>
      </c>
      <c r="J11" s="1394"/>
      <c r="K11" s="1394"/>
      <c r="N11" s="1394"/>
    </row>
    <row r="12" spans="1:14" ht="20.100000000000001" customHeight="1">
      <c r="B12" s="20" t="s">
        <v>310</v>
      </c>
      <c r="C12" s="871">
        <v>223</v>
      </c>
      <c r="D12" s="221">
        <v>238</v>
      </c>
      <c r="E12" s="221">
        <v>220</v>
      </c>
      <c r="F12" s="221">
        <v>193</v>
      </c>
      <c r="G12" s="221">
        <v>204</v>
      </c>
      <c r="J12" s="1395"/>
      <c r="K12" s="1395"/>
      <c r="N12" s="1395"/>
    </row>
    <row r="13" spans="1:14" ht="20.100000000000001" customHeight="1">
      <c r="B13" s="20" t="s">
        <v>311</v>
      </c>
      <c r="C13" s="871">
        <v>10</v>
      </c>
      <c r="D13" s="221">
        <v>3</v>
      </c>
      <c r="E13" s="221">
        <v>4</v>
      </c>
      <c r="F13" s="221">
        <v>2</v>
      </c>
      <c r="G13" s="221">
        <v>1</v>
      </c>
    </row>
    <row r="14" spans="1:14" ht="20.100000000000001" customHeight="1">
      <c r="B14" s="20" t="s">
        <v>314</v>
      </c>
      <c r="C14" s="871">
        <v>347</v>
      </c>
      <c r="D14" s="221">
        <v>377</v>
      </c>
      <c r="E14" s="221">
        <v>404</v>
      </c>
      <c r="F14" s="221">
        <v>423</v>
      </c>
      <c r="G14" s="221">
        <v>483</v>
      </c>
    </row>
    <row r="15" spans="1:14" ht="20.100000000000001" customHeight="1">
      <c r="B15" s="873" t="s">
        <v>315</v>
      </c>
      <c r="C15" s="874">
        <v>30</v>
      </c>
      <c r="D15" s="512">
        <v>55</v>
      </c>
      <c r="E15" s="512">
        <v>40</v>
      </c>
      <c r="F15" s="512">
        <v>55</v>
      </c>
      <c r="G15" s="512">
        <v>71</v>
      </c>
    </row>
    <row r="16" spans="1:14" ht="20.100000000000001" customHeight="1">
      <c r="B16" s="533" t="s">
        <v>316</v>
      </c>
      <c r="C16" s="534">
        <v>960</v>
      </c>
      <c r="D16" s="535">
        <v>1145</v>
      </c>
      <c r="E16" s="535">
        <v>1121</v>
      </c>
      <c r="F16" s="535">
        <v>1077</v>
      </c>
      <c r="G16" s="535">
        <v>818</v>
      </c>
      <c r="J16" s="1394"/>
      <c r="K16" s="1394"/>
      <c r="N16" s="1394"/>
    </row>
    <row r="17" spans="2:14" ht="20.100000000000001" customHeight="1">
      <c r="B17" s="20" t="s">
        <v>317</v>
      </c>
      <c r="C17" s="871">
        <v>447</v>
      </c>
      <c r="D17" s="221">
        <v>459</v>
      </c>
      <c r="E17" s="221">
        <v>459</v>
      </c>
      <c r="F17" s="221">
        <v>415</v>
      </c>
      <c r="G17" s="221">
        <v>181</v>
      </c>
      <c r="J17" s="1395"/>
      <c r="K17" s="1395"/>
      <c r="N17" s="1395"/>
    </row>
    <row r="18" spans="2:14" ht="20.100000000000001" customHeight="1">
      <c r="B18" s="20" t="s">
        <v>318</v>
      </c>
      <c r="C18" s="871">
        <v>45</v>
      </c>
      <c r="D18" s="221">
        <v>50</v>
      </c>
      <c r="E18" s="221">
        <v>61</v>
      </c>
      <c r="F18" s="221">
        <v>72</v>
      </c>
      <c r="G18" s="221">
        <v>72</v>
      </c>
    </row>
    <row r="19" spans="2:14" ht="20.100000000000001" customHeight="1">
      <c r="B19" s="145" t="s">
        <v>319</v>
      </c>
      <c r="C19" s="871">
        <v>147</v>
      </c>
      <c r="D19" s="221">
        <v>129</v>
      </c>
      <c r="E19" s="221">
        <v>126</v>
      </c>
      <c r="F19" s="221">
        <v>106</v>
      </c>
      <c r="G19" s="221">
        <v>88</v>
      </c>
    </row>
    <row r="20" spans="2:14" ht="20.100000000000001" customHeight="1">
      <c r="B20" s="20" t="s">
        <v>320</v>
      </c>
      <c r="C20" s="871">
        <v>8</v>
      </c>
      <c r="D20" s="221">
        <v>11</v>
      </c>
      <c r="E20" s="221">
        <v>10</v>
      </c>
      <c r="F20" s="221">
        <v>10</v>
      </c>
      <c r="G20" s="221">
        <v>14</v>
      </c>
    </row>
    <row r="21" spans="2:14" ht="20.100000000000001" customHeight="1">
      <c r="B21" s="20" t="s">
        <v>293</v>
      </c>
      <c r="C21" s="191">
        <v>49</v>
      </c>
      <c r="D21" s="221">
        <v>71</v>
      </c>
      <c r="E21" s="221">
        <v>69</v>
      </c>
      <c r="F21" s="221">
        <v>68</v>
      </c>
      <c r="G21" s="222">
        <v>70</v>
      </c>
    </row>
    <row r="22" spans="2:14" ht="20.100000000000001" customHeight="1">
      <c r="B22" s="20" t="s">
        <v>321</v>
      </c>
      <c r="C22" s="871">
        <v>64</v>
      </c>
      <c r="D22" s="221">
        <v>125</v>
      </c>
      <c r="E22" s="221">
        <v>126</v>
      </c>
      <c r="F22" s="221">
        <v>126</v>
      </c>
      <c r="G22" s="221">
        <v>133</v>
      </c>
    </row>
    <row r="23" spans="2:14" ht="20.100000000000001" customHeight="1">
      <c r="B23" s="509" t="s">
        <v>322</v>
      </c>
      <c r="C23" s="874">
        <v>200</v>
      </c>
      <c r="D23" s="512">
        <v>300</v>
      </c>
      <c r="E23" s="512">
        <v>270</v>
      </c>
      <c r="F23" s="512">
        <v>280</v>
      </c>
      <c r="G23" s="512">
        <v>260</v>
      </c>
      <c r="J23" s="1394"/>
      <c r="K23" s="1394"/>
      <c r="N23" s="1394"/>
    </row>
    <row r="24" spans="2:14" ht="20.100000000000001" customHeight="1">
      <c r="B24" s="533" t="s">
        <v>744</v>
      </c>
      <c r="C24" s="534">
        <v>3427</v>
      </c>
      <c r="D24" s="535">
        <v>3453</v>
      </c>
      <c r="E24" s="535">
        <v>3478</v>
      </c>
      <c r="F24" s="535">
        <v>3528</v>
      </c>
      <c r="G24" s="535">
        <v>3029</v>
      </c>
      <c r="J24" s="1395"/>
      <c r="K24" s="1395"/>
      <c r="N24" s="1395"/>
    </row>
    <row r="25" spans="2:14" ht="20.100000000000001" customHeight="1">
      <c r="B25" s="20" t="s">
        <v>290</v>
      </c>
      <c r="C25" s="191">
        <v>51</v>
      </c>
      <c r="D25" s="221">
        <v>52</v>
      </c>
      <c r="E25" s="221">
        <v>54</v>
      </c>
      <c r="F25" s="221">
        <v>114</v>
      </c>
      <c r="G25" s="222">
        <v>99</v>
      </c>
    </row>
    <row r="26" spans="2:14" ht="20.100000000000001" customHeight="1">
      <c r="B26" s="20" t="s">
        <v>291</v>
      </c>
      <c r="C26" s="191">
        <v>2</v>
      </c>
      <c r="D26" s="221">
        <v>3</v>
      </c>
      <c r="E26" s="221">
        <v>2</v>
      </c>
      <c r="F26" s="221" t="s">
        <v>8</v>
      </c>
      <c r="G26" s="222" t="s">
        <v>8</v>
      </c>
    </row>
    <row r="27" spans="2:14" ht="20.100000000000001" customHeight="1">
      <c r="B27" s="20" t="s">
        <v>294</v>
      </c>
      <c r="C27" s="191">
        <v>514</v>
      </c>
      <c r="D27" s="221">
        <v>462</v>
      </c>
      <c r="E27" s="221">
        <v>470</v>
      </c>
      <c r="F27" s="221">
        <v>539</v>
      </c>
      <c r="G27" s="222">
        <v>577</v>
      </c>
    </row>
    <row r="28" spans="2:14" ht="20.100000000000001" customHeight="1">
      <c r="B28" s="20" t="s">
        <v>295</v>
      </c>
      <c r="C28" s="191">
        <v>69</v>
      </c>
      <c r="D28" s="221">
        <v>73</v>
      </c>
      <c r="E28" s="221">
        <v>87</v>
      </c>
      <c r="F28" s="221">
        <v>90</v>
      </c>
      <c r="G28" s="222">
        <v>98</v>
      </c>
    </row>
    <row r="29" spans="2:14" ht="20.100000000000001" customHeight="1">
      <c r="B29" s="7" t="s">
        <v>265</v>
      </c>
      <c r="C29" s="235">
        <v>626</v>
      </c>
      <c r="D29" s="145">
        <v>594</v>
      </c>
      <c r="E29" s="145">
        <v>710</v>
      </c>
      <c r="F29" s="145">
        <v>598</v>
      </c>
      <c r="G29" s="236">
        <v>566</v>
      </c>
      <c r="J29" s="1394"/>
      <c r="K29" s="1394"/>
      <c r="N29" s="1394"/>
    </row>
    <row r="30" spans="2:14" ht="20.100000000000001" customHeight="1">
      <c r="B30" s="509" t="s">
        <v>296</v>
      </c>
      <c r="C30" s="528">
        <v>2165</v>
      </c>
      <c r="D30" s="512">
        <v>2269</v>
      </c>
      <c r="E30" s="512">
        <v>2155</v>
      </c>
      <c r="F30" s="512">
        <v>2187</v>
      </c>
      <c r="G30" s="513">
        <v>1689</v>
      </c>
      <c r="J30" s="1395"/>
      <c r="K30" s="1395"/>
      <c r="N30" s="1395"/>
    </row>
    <row r="31" spans="2:14" ht="20.100000000000001" customHeight="1">
      <c r="B31" s="533" t="s">
        <v>301</v>
      </c>
      <c r="C31" s="534">
        <v>740</v>
      </c>
      <c r="D31" s="535">
        <v>838</v>
      </c>
      <c r="E31" s="535">
        <v>835</v>
      </c>
      <c r="F31" s="535">
        <v>857</v>
      </c>
      <c r="G31" s="533">
        <v>805</v>
      </c>
    </row>
    <row r="32" spans="2:14" ht="20.100000000000001" customHeight="1">
      <c r="B32" s="145" t="s">
        <v>302</v>
      </c>
      <c r="C32" s="871">
        <v>169</v>
      </c>
      <c r="D32" s="221">
        <v>132</v>
      </c>
      <c r="E32" s="221">
        <v>108</v>
      </c>
      <c r="F32" s="221">
        <v>132</v>
      </c>
      <c r="G32" s="221">
        <v>94</v>
      </c>
    </row>
    <row r="33" spans="2:14" ht="20.100000000000001" customHeight="1">
      <c r="B33" s="1408" t="s">
        <v>1166</v>
      </c>
      <c r="C33" s="1409">
        <v>19</v>
      </c>
      <c r="D33" s="181" t="s">
        <v>8</v>
      </c>
      <c r="E33" s="181" t="s">
        <v>8</v>
      </c>
      <c r="F33" s="181" t="s">
        <v>8</v>
      </c>
      <c r="G33" s="181" t="s">
        <v>8</v>
      </c>
    </row>
    <row r="34" spans="2:14" ht="20.100000000000001" customHeight="1">
      <c r="B34" s="20" t="s">
        <v>303</v>
      </c>
      <c r="C34" s="871">
        <v>35</v>
      </c>
      <c r="D34" s="221">
        <v>42</v>
      </c>
      <c r="E34" s="221">
        <v>47</v>
      </c>
      <c r="F34" s="221">
        <v>51</v>
      </c>
      <c r="G34" s="222">
        <v>57</v>
      </c>
    </row>
    <row r="35" spans="2:14" ht="20.100000000000001" customHeight="1">
      <c r="B35" s="20" t="s">
        <v>304</v>
      </c>
      <c r="C35" s="871">
        <v>4</v>
      </c>
      <c r="D35" s="221">
        <v>3</v>
      </c>
      <c r="E35" s="221">
        <v>3</v>
      </c>
      <c r="F35" s="221">
        <v>3</v>
      </c>
      <c r="G35" s="222">
        <v>1</v>
      </c>
    </row>
    <row r="36" spans="2:14" ht="20.100000000000001" customHeight="1">
      <c r="B36" s="20" t="s">
        <v>305</v>
      </c>
      <c r="C36" s="871">
        <v>32</v>
      </c>
      <c r="D36" s="221">
        <v>23</v>
      </c>
      <c r="E36" s="221">
        <v>10</v>
      </c>
      <c r="F36" s="221">
        <v>15</v>
      </c>
      <c r="G36" s="222">
        <v>9</v>
      </c>
    </row>
    <row r="37" spans="2:14" ht="20.100000000000001" customHeight="1">
      <c r="B37" s="20" t="s">
        <v>306</v>
      </c>
      <c r="C37" s="871">
        <v>74</v>
      </c>
      <c r="D37" s="221">
        <v>72</v>
      </c>
      <c r="E37" s="221">
        <v>78</v>
      </c>
      <c r="F37" s="221">
        <v>65</v>
      </c>
      <c r="G37" s="222">
        <v>67</v>
      </c>
    </row>
    <row r="38" spans="2:14" ht="20.100000000000001" customHeight="1">
      <c r="B38" s="46" t="s">
        <v>307</v>
      </c>
      <c r="C38" s="1410">
        <v>407</v>
      </c>
      <c r="D38" s="159">
        <v>566</v>
      </c>
      <c r="E38" s="159">
        <v>589</v>
      </c>
      <c r="F38" s="159">
        <v>591</v>
      </c>
      <c r="G38" s="46">
        <v>577</v>
      </c>
      <c r="J38" s="1394"/>
      <c r="K38" s="1394"/>
      <c r="N38" s="1394"/>
    </row>
    <row r="39" spans="2:14" ht="20.100000000000001" customHeight="1">
      <c r="B39" s="868" t="s">
        <v>323</v>
      </c>
      <c r="C39" s="614">
        <v>6759</v>
      </c>
      <c r="D39" s="869">
        <v>7203</v>
      </c>
      <c r="E39" s="869">
        <v>7246</v>
      </c>
      <c r="F39" s="869" t="s">
        <v>1175</v>
      </c>
      <c r="G39" s="869">
        <v>6599</v>
      </c>
      <c r="J39" s="1395"/>
      <c r="K39" s="1395"/>
      <c r="N39" s="1395"/>
    </row>
    <row r="40" spans="2:14" ht="20.100000000000001" customHeight="1">
      <c r="B40" s="11" t="s">
        <v>324</v>
      </c>
      <c r="C40" s="237">
        <v>2581</v>
      </c>
      <c r="D40" s="238">
        <v>2842</v>
      </c>
      <c r="E40" s="238">
        <v>2748</v>
      </c>
      <c r="F40" s="238" t="s">
        <v>1176</v>
      </c>
      <c r="G40" s="238">
        <v>2281</v>
      </c>
    </row>
    <row r="41" spans="2:14" ht="20.100000000000001" customHeight="1">
      <c r="B41" s="20" t="s">
        <v>298</v>
      </c>
      <c r="C41" s="871">
        <v>69</v>
      </c>
      <c r="D41" s="221">
        <v>78</v>
      </c>
      <c r="E41" s="221">
        <v>94</v>
      </c>
      <c r="F41" s="221" t="s">
        <v>1177</v>
      </c>
      <c r="G41" s="221">
        <v>81</v>
      </c>
    </row>
    <row r="42" spans="2:14" ht="20.100000000000001" customHeight="1">
      <c r="B42" s="239" t="s">
        <v>303</v>
      </c>
      <c r="C42" s="872">
        <v>34</v>
      </c>
      <c r="D42" s="159">
        <v>40</v>
      </c>
      <c r="E42" s="159">
        <v>36</v>
      </c>
      <c r="F42" s="159">
        <v>39</v>
      </c>
      <c r="G42" s="159">
        <v>45</v>
      </c>
    </row>
    <row r="43" spans="2:14" ht="20.100000000000001" customHeight="1">
      <c r="B43" s="229" t="s">
        <v>306</v>
      </c>
      <c r="C43" s="871">
        <v>74</v>
      </c>
      <c r="D43" s="231">
        <v>72</v>
      </c>
      <c r="E43" s="231">
        <v>78</v>
      </c>
      <c r="F43" s="231">
        <v>66</v>
      </c>
      <c r="G43" s="232">
        <v>67</v>
      </c>
    </row>
    <row r="44" spans="2:14" ht="20.100000000000001" customHeight="1">
      <c r="B44" s="20" t="s">
        <v>307</v>
      </c>
      <c r="C44" s="871">
        <v>240</v>
      </c>
      <c r="D44" s="221">
        <v>385</v>
      </c>
      <c r="E44" s="221">
        <v>386</v>
      </c>
      <c r="F44" s="221">
        <v>400</v>
      </c>
      <c r="G44" s="222">
        <v>395</v>
      </c>
    </row>
    <row r="45" spans="2:14" ht="20.100000000000001" customHeight="1">
      <c r="B45" s="20" t="s">
        <v>296</v>
      </c>
      <c r="C45" s="871">
        <v>2164</v>
      </c>
      <c r="D45" s="221">
        <v>2267</v>
      </c>
      <c r="E45" s="221">
        <v>2154</v>
      </c>
      <c r="F45" s="221">
        <v>2185</v>
      </c>
      <c r="G45" s="222">
        <v>1689</v>
      </c>
    </row>
    <row r="46" spans="2:14" ht="20.100000000000001" customHeight="1">
      <c r="B46" s="509" t="s">
        <v>315</v>
      </c>
      <c r="C46" s="532" t="s">
        <v>8</v>
      </c>
      <c r="D46" s="512" t="s">
        <v>292</v>
      </c>
      <c r="E46" s="512" t="s">
        <v>292</v>
      </c>
      <c r="F46" s="512">
        <v>1</v>
      </c>
      <c r="G46" s="513">
        <v>4</v>
      </c>
    </row>
    <row r="48" spans="2:14" ht="20.100000000000001" customHeight="1">
      <c r="B48" s="1711" t="s">
        <v>1178</v>
      </c>
      <c r="C48" s="1711"/>
      <c r="D48" s="1711"/>
      <c r="E48" s="1711"/>
      <c r="F48" s="1711"/>
      <c r="G48" s="1711"/>
    </row>
    <row r="49" spans="2:7" ht="20.100000000000001" customHeight="1">
      <c r="B49" s="1711" t="s">
        <v>1179</v>
      </c>
      <c r="C49" s="1711"/>
      <c r="D49" s="1711"/>
      <c r="E49" s="1711"/>
      <c r="F49" s="1711"/>
      <c r="G49" s="1711"/>
    </row>
    <row r="50" spans="2:7" ht="20.100000000000001" customHeight="1">
      <c r="B50" s="1711" t="s">
        <v>1180</v>
      </c>
      <c r="C50" s="1711"/>
      <c r="D50" s="1711"/>
      <c r="E50" s="1711"/>
      <c r="F50" s="1711"/>
      <c r="G50" s="1711"/>
    </row>
  </sheetData>
  <mergeCells count="4">
    <mergeCell ref="B48:G48"/>
    <mergeCell ref="B49:G49"/>
    <mergeCell ref="B50:G50"/>
    <mergeCell ref="B1:C1"/>
  </mergeCells>
  <hyperlinks>
    <hyperlink ref="A2" location="Summary!A1" display=" " xr:uid="{67298EB4-866B-4365-9E80-2D3C42D3C557}"/>
  </hyperlinks>
  <pageMargins left="0.74803149606299213" right="0.74803149606299213" top="0.98425196850393704" bottom="0.98425196850393704" header="0.51181102362204722" footer="0.51181102362204722"/>
  <pageSetup paperSize="9" scale="69" orientation="portrait" horizontalDpi="4294967292" verticalDpi="4294967292" r:id="rId1"/>
  <headerFooter>
    <oddFooter>&amp;L&amp;1#&amp;"Calibri"&amp;10&amp;K000000TOTAL Classification: Restricted Distribution TOTAL - All rights reserved</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04AE1-52A9-444C-8109-DB1484975588}">
  <sheetPr>
    <tabColor rgb="FF32C8C8"/>
    <pageSetUpPr fitToPage="1"/>
  </sheetPr>
  <dimension ref="A1:K18"/>
  <sheetViews>
    <sheetView showGridLines="0" zoomScale="115" zoomScaleNormal="115" zoomScaleSheetLayoutView="100" zoomScalePageLayoutView="120" workbookViewId="0"/>
  </sheetViews>
  <sheetFormatPr baseColWidth="10" defaultColWidth="10.875" defaultRowHeight="20.100000000000001" customHeight="1"/>
  <cols>
    <col min="1" max="1" width="5.5" style="1130" customWidth="1"/>
    <col min="2" max="2" width="46.125" style="1130" customWidth="1"/>
    <col min="3" max="7" width="12" style="1130" customWidth="1"/>
    <col min="8" max="8" width="5.5" style="1130" customWidth="1"/>
    <col min="9" max="16384" width="10.875" style="1130"/>
  </cols>
  <sheetData>
    <row r="1" spans="1:11" ht="20.100000000000001" customHeight="1">
      <c r="B1" s="1663" t="s">
        <v>1305</v>
      </c>
      <c r="C1" s="1663"/>
    </row>
    <row r="2" spans="1:11" ht="20.100000000000001" customHeight="1">
      <c r="A2" s="1131" t="s">
        <v>11</v>
      </c>
      <c r="B2" s="1060" t="s">
        <v>841</v>
      </c>
      <c r="C2" s="19"/>
      <c r="D2" s="19"/>
      <c r="E2" s="19"/>
      <c r="F2" s="19"/>
      <c r="G2" s="19"/>
      <c r="H2" s="19"/>
      <c r="I2" s="19"/>
      <c r="J2" s="19"/>
      <c r="K2" s="19"/>
    </row>
    <row r="4" spans="1:11" ht="20.100000000000001" customHeight="1">
      <c r="B4" s="536" t="s">
        <v>329</v>
      </c>
      <c r="C4" s="520" t="s">
        <v>1181</v>
      </c>
      <c r="D4" s="514" t="s">
        <v>790</v>
      </c>
      <c r="E4" s="514" t="s">
        <v>330</v>
      </c>
      <c r="F4" s="514" t="s">
        <v>331</v>
      </c>
      <c r="G4" s="1081" t="s">
        <v>332</v>
      </c>
      <c r="H4" s="1300"/>
    </row>
    <row r="5" spans="1:11" ht="20.100000000000001" customHeight="1">
      <c r="B5" s="20" t="s">
        <v>1182</v>
      </c>
      <c r="C5" s="251">
        <v>2.6</v>
      </c>
      <c r="D5" s="242">
        <v>3</v>
      </c>
      <c r="E5" s="242">
        <v>3.5</v>
      </c>
      <c r="F5" s="242">
        <v>3</v>
      </c>
      <c r="G5" s="242">
        <v>3</v>
      </c>
    </row>
    <row r="6" spans="1:11" ht="20.100000000000001" customHeight="1">
      <c r="B6" s="20" t="s">
        <v>1183</v>
      </c>
      <c r="C6" s="1411">
        <v>12.1</v>
      </c>
      <c r="D6" s="243">
        <v>10.9</v>
      </c>
      <c r="E6" s="243">
        <v>11.5</v>
      </c>
      <c r="F6" s="243">
        <v>11.4</v>
      </c>
      <c r="G6" s="243">
        <v>13.8</v>
      </c>
    </row>
    <row r="7" spans="1:11" ht="20.100000000000001" customHeight="1">
      <c r="B7" s="20" t="s">
        <v>1184</v>
      </c>
      <c r="C7" s="181">
        <v>79</v>
      </c>
      <c r="D7" s="221">
        <v>100</v>
      </c>
      <c r="E7" s="221">
        <v>127</v>
      </c>
      <c r="F7" s="221">
        <v>138</v>
      </c>
      <c r="G7" s="221">
        <v>117</v>
      </c>
      <c r="H7" s="1215"/>
    </row>
    <row r="8" spans="1:11" ht="20.100000000000001" customHeight="1">
      <c r="B8" s="515" t="s">
        <v>1185</v>
      </c>
      <c r="C8" s="516">
        <v>73</v>
      </c>
      <c r="D8" s="517">
        <v>81</v>
      </c>
      <c r="E8" s="517">
        <v>95.3</v>
      </c>
      <c r="F8" s="517">
        <v>113</v>
      </c>
      <c r="G8" s="517">
        <v>98</v>
      </c>
      <c r="H8" s="1215"/>
    </row>
    <row r="9" spans="1:11" ht="20.100000000000001" customHeight="1">
      <c r="D9" s="1298"/>
      <c r="E9" s="1298"/>
      <c r="F9" s="1298"/>
    </row>
    <row r="10" spans="1:11" ht="20.100000000000001" customHeight="1">
      <c r="B10" s="536" t="s">
        <v>333</v>
      </c>
      <c r="C10" s="520" t="s">
        <v>1186</v>
      </c>
      <c r="D10" s="1085">
        <v>2021</v>
      </c>
      <c r="E10" s="1085">
        <v>2020</v>
      </c>
      <c r="F10" s="1085">
        <v>2019</v>
      </c>
      <c r="G10" s="1080">
        <v>2018</v>
      </c>
      <c r="H10" s="1300"/>
      <c r="I10" s="1300"/>
      <c r="J10" s="1300"/>
    </row>
    <row r="11" spans="1:11" ht="20.100000000000001" customHeight="1">
      <c r="B11" s="515" t="s">
        <v>1187</v>
      </c>
      <c r="C11" s="1412">
        <v>11.5</v>
      </c>
      <c r="D11" s="537">
        <v>11.7</v>
      </c>
      <c r="E11" s="537">
        <v>11.7</v>
      </c>
      <c r="F11" s="537">
        <v>11.5</v>
      </c>
      <c r="G11" s="537">
        <v>11.9</v>
      </c>
    </row>
    <row r="12" spans="1:11" ht="20.100000000000001" customHeight="1">
      <c r="B12" s="1713" t="s">
        <v>1188</v>
      </c>
      <c r="C12" s="1713"/>
      <c r="D12" s="1713"/>
      <c r="E12" s="1713"/>
      <c r="F12" s="1713"/>
      <c r="G12" s="1713"/>
    </row>
    <row r="13" spans="1:11" ht="20.100000000000001" customHeight="1">
      <c r="B13" s="1713" t="s">
        <v>1189</v>
      </c>
      <c r="C13" s="1713"/>
      <c r="D13" s="1713"/>
      <c r="E13" s="1713"/>
      <c r="F13" s="1713"/>
      <c r="G13" s="1713"/>
      <c r="H13" s="1073"/>
      <c r="I13" s="1073"/>
      <c r="J13" s="1073"/>
      <c r="K13" s="1073"/>
    </row>
    <row r="14" spans="1:11" ht="20.100000000000001" customHeight="1">
      <c r="B14" s="1713" t="s">
        <v>1190</v>
      </c>
      <c r="C14" s="1713"/>
      <c r="D14" s="1713"/>
      <c r="E14" s="1713"/>
      <c r="F14" s="1713"/>
      <c r="G14" s="1713"/>
      <c r="H14" s="1073"/>
      <c r="I14" s="1073"/>
      <c r="J14" s="1073"/>
      <c r="K14" s="1073"/>
    </row>
    <row r="15" spans="1:11" ht="20.100000000000001" customHeight="1">
      <c r="B15" s="1713" t="s">
        <v>1191</v>
      </c>
      <c r="C15" s="1713"/>
      <c r="D15" s="1713"/>
      <c r="E15" s="1713"/>
      <c r="F15" s="1713"/>
      <c r="G15" s="1713"/>
      <c r="H15" s="1073"/>
      <c r="I15" s="1073"/>
      <c r="J15" s="1073"/>
      <c r="K15" s="1073"/>
    </row>
    <row r="16" spans="1:11" ht="20.100000000000001" customHeight="1">
      <c r="B16" s="1713" t="s">
        <v>1192</v>
      </c>
      <c r="C16" s="1713"/>
      <c r="D16" s="1713"/>
      <c r="E16" s="1713"/>
      <c r="F16" s="1713"/>
      <c r="G16" s="1713"/>
      <c r="H16" s="1073"/>
      <c r="I16" s="1073"/>
      <c r="J16" s="1073"/>
      <c r="K16" s="1073"/>
    </row>
    <row r="17" spans="2:11" ht="20.100000000000001" customHeight="1">
      <c r="B17" s="1713" t="s">
        <v>1193</v>
      </c>
      <c r="C17" s="1713"/>
      <c r="D17" s="1713"/>
      <c r="E17" s="1713"/>
      <c r="F17" s="1713"/>
      <c r="G17" s="1713"/>
      <c r="H17" s="1073"/>
      <c r="I17" s="1073"/>
      <c r="J17" s="1073"/>
      <c r="K17" s="1073"/>
    </row>
    <row r="18" spans="2:11" ht="20.100000000000001" customHeight="1">
      <c r="B18" s="1713" t="s">
        <v>1194</v>
      </c>
      <c r="C18" s="1713"/>
      <c r="D18" s="1713"/>
      <c r="E18" s="1713"/>
      <c r="F18" s="1713"/>
      <c r="G18" s="1713"/>
      <c r="H18" s="1073"/>
      <c r="I18" s="1073"/>
      <c r="J18" s="1073"/>
      <c r="K18" s="1073"/>
    </row>
  </sheetData>
  <mergeCells count="8">
    <mergeCell ref="B1:C1"/>
    <mergeCell ref="B18:G18"/>
    <mergeCell ref="B12:G12"/>
    <mergeCell ref="B13:G13"/>
    <mergeCell ref="B14:G14"/>
    <mergeCell ref="B15:G15"/>
    <mergeCell ref="B16:G16"/>
    <mergeCell ref="B17:G17"/>
  </mergeCells>
  <hyperlinks>
    <hyperlink ref="A2" location="Summary!A1" display=" " xr:uid="{FCDAA190-FA96-4A04-9A71-7603F64D2ED6}"/>
  </hyperlinks>
  <pageMargins left="0.74803149606299213" right="0.74803149606299213" top="0.51111111111111107" bottom="0.98425196850393704" header="0.51181102362204722" footer="0.51181102362204722"/>
  <pageSetup paperSize="9" scale="97" orientation="landscape" r:id="rId1"/>
  <headerFooter>
    <oddFooter>&amp;L&amp;1#&amp;"Calibri"&amp;10&amp;K000000TOTAL Classification: Restricted Distribution TOTAL - All rights reserved</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0076A-745C-4443-835D-96AC032867B7}">
  <sheetPr>
    <tabColor rgb="FF32C8C8"/>
    <pageSetUpPr fitToPage="1"/>
  </sheetPr>
  <dimension ref="A1:L18"/>
  <sheetViews>
    <sheetView showGridLines="0" zoomScale="115" zoomScaleNormal="115" zoomScaleSheetLayoutView="100" zoomScalePageLayoutView="130" workbookViewId="0"/>
  </sheetViews>
  <sheetFormatPr baseColWidth="10" defaultColWidth="10.875" defaultRowHeight="20.100000000000001" customHeight="1"/>
  <cols>
    <col min="1" max="1" width="5.5" style="1130" customWidth="1"/>
    <col min="2" max="2" width="46.125" style="1130" customWidth="1"/>
    <col min="3" max="7" width="12" style="1130" customWidth="1"/>
    <col min="8" max="8" width="5.5" style="1130" customWidth="1"/>
    <col min="9" max="16384" width="10.875" style="1130"/>
  </cols>
  <sheetData>
    <row r="1" spans="1:12" ht="20.100000000000001" customHeight="1">
      <c r="B1" s="1663" t="s">
        <v>1305</v>
      </c>
      <c r="C1" s="1663"/>
    </row>
    <row r="2" spans="1:12" ht="20.100000000000001" customHeight="1">
      <c r="A2" s="1131" t="s">
        <v>11</v>
      </c>
      <c r="B2" s="1060" t="s">
        <v>334</v>
      </c>
      <c r="C2" s="19"/>
      <c r="D2" s="19"/>
      <c r="E2" s="19"/>
      <c r="F2" s="19"/>
      <c r="G2" s="19"/>
      <c r="H2" s="19"/>
      <c r="I2" s="19"/>
      <c r="J2" s="19"/>
      <c r="K2" s="19"/>
      <c r="L2" s="19"/>
    </row>
    <row r="4" spans="1:12" ht="20.100000000000001" customHeight="1">
      <c r="B4" s="538" t="s">
        <v>335</v>
      </c>
      <c r="C4" s="520" t="s">
        <v>1195</v>
      </c>
      <c r="D4" s="1089" t="s">
        <v>790</v>
      </c>
      <c r="E4" s="1089" t="s">
        <v>330</v>
      </c>
      <c r="F4" s="1089" t="s">
        <v>331</v>
      </c>
      <c r="G4" s="1089" t="s">
        <v>332</v>
      </c>
      <c r="H4" s="1300"/>
      <c r="I4" s="1300"/>
    </row>
    <row r="5" spans="1:12" ht="20.100000000000001" customHeight="1">
      <c r="B5" s="244" t="s">
        <v>789</v>
      </c>
      <c r="C5" s="1413">
        <v>2.8</v>
      </c>
      <c r="D5" s="1414">
        <v>2.9</v>
      </c>
      <c r="E5" s="245">
        <v>4.4000000000000004</v>
      </c>
      <c r="F5" s="246">
        <v>3.5</v>
      </c>
      <c r="G5" s="247">
        <v>4.2</v>
      </c>
    </row>
    <row r="6" spans="1:12" ht="20.100000000000001" customHeight="1">
      <c r="B6" s="539" t="s">
        <v>788</v>
      </c>
      <c r="C6" s="1415">
        <v>12.3</v>
      </c>
      <c r="D6" s="540">
        <v>11.6</v>
      </c>
      <c r="E6" s="540">
        <v>14.2</v>
      </c>
      <c r="F6" s="541">
        <v>14</v>
      </c>
      <c r="G6" s="542">
        <v>18.5</v>
      </c>
    </row>
    <row r="7" spans="1:12" ht="20.100000000000001" customHeight="1">
      <c r="C7" s="1298"/>
      <c r="F7" s="1298"/>
    </row>
    <row r="8" spans="1:12" ht="20.100000000000001" customHeight="1">
      <c r="B8" s="538" t="s">
        <v>335</v>
      </c>
      <c r="C8" s="1084">
        <v>2022</v>
      </c>
      <c r="D8" s="1089">
        <v>2021</v>
      </c>
      <c r="E8" s="1089">
        <v>2020</v>
      </c>
      <c r="F8" s="1085">
        <v>2019</v>
      </c>
      <c r="G8" s="1089">
        <v>2018</v>
      </c>
    </row>
    <row r="9" spans="1:12" ht="20.100000000000001" customHeight="1">
      <c r="B9" s="7" t="s">
        <v>336</v>
      </c>
      <c r="C9" s="241">
        <v>5.5</v>
      </c>
      <c r="D9" s="248">
        <v>5.3</v>
      </c>
      <c r="E9" s="248">
        <v>5.0999999999999996</v>
      </c>
      <c r="F9" s="243">
        <v>5.4</v>
      </c>
      <c r="G9" s="249">
        <v>5.7</v>
      </c>
    </row>
    <row r="10" spans="1:12" ht="20.100000000000001" customHeight="1">
      <c r="B10" s="7" t="s">
        <v>15</v>
      </c>
      <c r="C10" s="250">
        <v>0.7</v>
      </c>
      <c r="D10" s="251">
        <v>0.9</v>
      </c>
      <c r="E10" s="251">
        <v>1</v>
      </c>
      <c r="F10" s="242">
        <v>1</v>
      </c>
      <c r="G10" s="876">
        <v>1</v>
      </c>
      <c r="H10" s="1300"/>
      <c r="I10" s="1300"/>
      <c r="J10" s="1300"/>
      <c r="K10" s="1300"/>
    </row>
    <row r="11" spans="1:12" ht="20.100000000000001" customHeight="1">
      <c r="B11" s="125" t="s">
        <v>337</v>
      </c>
      <c r="C11" s="1031">
        <v>11.1</v>
      </c>
      <c r="D11" s="212">
        <v>11.5</v>
      </c>
      <c r="E11" s="212">
        <v>11.9</v>
      </c>
      <c r="F11" s="1032">
        <v>12.9</v>
      </c>
      <c r="G11" s="317">
        <v>12.2</v>
      </c>
    </row>
    <row r="12" spans="1:12" ht="20.100000000000001" customHeight="1">
      <c r="B12" s="1029" t="s">
        <v>787</v>
      </c>
      <c r="C12" s="1030">
        <v>17.3</v>
      </c>
      <c r="D12" s="540">
        <v>17.7</v>
      </c>
      <c r="E12" s="540">
        <v>18</v>
      </c>
      <c r="F12" s="541">
        <v>19.3</v>
      </c>
      <c r="G12" s="542">
        <v>18.899999999999999</v>
      </c>
    </row>
    <row r="14" spans="1:12" ht="20.100000000000001" customHeight="1">
      <c r="B14" s="1710" t="s">
        <v>338</v>
      </c>
      <c r="C14" s="1710"/>
      <c r="D14" s="1710"/>
      <c r="E14" s="1710"/>
      <c r="F14" s="1710"/>
      <c r="G14" s="1710"/>
      <c r="H14" s="1073"/>
      <c r="I14" s="1073"/>
      <c r="J14" s="1073"/>
      <c r="K14" s="1073"/>
      <c r="L14" s="1073"/>
    </row>
    <row r="15" spans="1:12" ht="20.100000000000001" customHeight="1">
      <c r="B15" s="1710" t="s">
        <v>339</v>
      </c>
      <c r="C15" s="1710"/>
      <c r="D15" s="1710"/>
      <c r="E15" s="1710"/>
      <c r="F15" s="1710"/>
      <c r="G15" s="1710"/>
      <c r="H15" s="1073"/>
      <c r="I15" s="1073"/>
      <c r="J15" s="1073"/>
      <c r="K15" s="1073"/>
      <c r="L15" s="1073"/>
    </row>
    <row r="16" spans="1:12" ht="20.100000000000001" customHeight="1">
      <c r="B16" s="1710" t="s">
        <v>340</v>
      </c>
      <c r="C16" s="1710"/>
      <c r="D16" s="1710"/>
      <c r="E16" s="1710"/>
      <c r="F16" s="1710"/>
      <c r="G16" s="1710"/>
      <c r="H16" s="1073"/>
      <c r="I16" s="1073"/>
      <c r="J16" s="1073"/>
      <c r="K16" s="1073"/>
      <c r="L16" s="1073"/>
    </row>
    <row r="17" spans="2:12" ht="20.100000000000001" customHeight="1">
      <c r="B17" s="1710" t="s">
        <v>341</v>
      </c>
      <c r="C17" s="1710"/>
      <c r="D17" s="1710"/>
      <c r="E17" s="1710"/>
      <c r="F17" s="1710"/>
      <c r="G17" s="1710"/>
      <c r="H17" s="1073"/>
      <c r="I17" s="1073"/>
      <c r="J17" s="1073"/>
      <c r="K17" s="1073"/>
      <c r="L17" s="1073"/>
    </row>
    <row r="18" spans="2:12" ht="20.100000000000001" customHeight="1">
      <c r="B18" s="19"/>
      <c r="C18" s="19"/>
      <c r="D18" s="19"/>
      <c r="E18" s="19"/>
      <c r="F18" s="19"/>
      <c r="G18" s="19"/>
      <c r="H18" s="19"/>
      <c r="I18" s="19"/>
      <c r="J18" s="19"/>
      <c r="K18" s="19"/>
      <c r="L18" s="19"/>
    </row>
  </sheetData>
  <mergeCells count="5">
    <mergeCell ref="B14:G14"/>
    <mergeCell ref="B15:G15"/>
    <mergeCell ref="B16:G16"/>
    <mergeCell ref="B17:G17"/>
    <mergeCell ref="B1:C1"/>
  </mergeCells>
  <hyperlinks>
    <hyperlink ref="A2" location="Summary!A1" display=" " xr:uid="{6D6C81B0-E8A5-4233-BC78-F1D04B3BD465}"/>
  </hyperlinks>
  <pageMargins left="0.74803149606299213" right="0.74803149606299213" top="0.98425196850393704" bottom="0.98425196850393704" header="0.51181102362204722" footer="0.51181102362204722"/>
  <pageSetup paperSize="9" scale="97" orientation="landscape" r:id="rId1"/>
  <headerFooter>
    <oddFooter>&amp;L&amp;1#&amp;"Calibri"&amp;10&amp;K000000TOTAL Classification: Restricted Distribution TOTAL - All rights reserved</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F52CC-D65E-49DF-8ECE-2F27ADE8D3ED}">
  <sheetPr>
    <tabColor rgb="FF32C8C8"/>
  </sheetPr>
  <dimension ref="A1:M137"/>
  <sheetViews>
    <sheetView showGridLines="0" zoomScaleNormal="100" zoomScaleSheetLayoutView="100" zoomScalePageLayoutView="120" workbookViewId="0">
      <pane xSplit="1" ySplit="6" topLeftCell="B127" activePane="bottomRight" state="frozen"/>
      <selection activeCell="I30" sqref="I30"/>
      <selection pane="topRight" activeCell="I30" sqref="I30"/>
      <selection pane="bottomLeft" activeCell="I30" sqref="I30"/>
      <selection pane="bottomRight"/>
    </sheetView>
  </sheetViews>
  <sheetFormatPr baseColWidth="10" defaultColWidth="10.875" defaultRowHeight="20.100000000000001" customHeight="1"/>
  <cols>
    <col min="1" max="1" width="5.5" style="1130" customWidth="1"/>
    <col min="2" max="2" width="46.125" style="1130" customWidth="1"/>
    <col min="3" max="9" width="12" style="1130" customWidth="1"/>
    <col min="10" max="10" width="1.125" style="1130" customWidth="1"/>
    <col min="11" max="16384" width="10.875" style="1130"/>
  </cols>
  <sheetData>
    <row r="1" spans="1:13" ht="20.100000000000001" customHeight="1">
      <c r="B1" s="1663" t="s">
        <v>1305</v>
      </c>
      <c r="C1" s="1663"/>
    </row>
    <row r="2" spans="1:13" ht="20.100000000000001" customHeight="1">
      <c r="A2" s="1131" t="s">
        <v>11</v>
      </c>
      <c r="B2" s="1060" t="s">
        <v>342</v>
      </c>
      <c r="C2" s="19"/>
      <c r="D2" s="19"/>
      <c r="E2" s="19"/>
      <c r="F2" s="19"/>
      <c r="G2" s="19"/>
      <c r="H2" s="19"/>
      <c r="I2" s="19"/>
      <c r="J2" s="19"/>
      <c r="K2" s="19"/>
      <c r="L2" s="19"/>
      <c r="M2" s="19"/>
    </row>
    <row r="3" spans="1:13" ht="20.100000000000001" customHeight="1">
      <c r="B3" s="1094"/>
      <c r="C3" s="1094"/>
      <c r="D3" s="1094"/>
      <c r="E3" s="1094"/>
      <c r="F3" s="1094"/>
      <c r="G3" s="1094"/>
      <c r="H3" s="1094"/>
      <c r="I3" s="1094"/>
      <c r="J3" s="1094"/>
      <c r="K3" s="1094"/>
      <c r="L3" s="1094"/>
      <c r="M3" s="1094"/>
    </row>
    <row r="4" spans="1:13" ht="20.100000000000001" customHeight="1">
      <c r="B4" s="252"/>
      <c r="C4" s="1300"/>
      <c r="D4" s="1300"/>
      <c r="E4" s="1300"/>
      <c r="F4" s="1300"/>
      <c r="G4" s="1300"/>
      <c r="H4" s="1300"/>
      <c r="I4" s="1300"/>
    </row>
    <row r="5" spans="1:13" ht="20.100000000000001" customHeight="1">
      <c r="B5" s="253" t="s">
        <v>343</v>
      </c>
      <c r="C5" s="1715" t="s">
        <v>344</v>
      </c>
      <c r="D5" s="1715"/>
      <c r="E5" s="1715"/>
      <c r="F5" s="1715"/>
      <c r="G5" s="1715"/>
      <c r="H5" s="1715"/>
      <c r="I5" s="1715"/>
    </row>
    <row r="6" spans="1:13" ht="42.75" customHeight="1">
      <c r="B6" s="1035" t="s">
        <v>345</v>
      </c>
      <c r="C6" s="544" t="s">
        <v>346</v>
      </c>
      <c r="D6" s="545" t="s">
        <v>308</v>
      </c>
      <c r="E6" s="544" t="s">
        <v>316</v>
      </c>
      <c r="F6" s="949" t="s">
        <v>1196</v>
      </c>
      <c r="G6" s="545" t="s">
        <v>296</v>
      </c>
      <c r="H6" s="544" t="s">
        <v>347</v>
      </c>
      <c r="I6" s="1043" t="s">
        <v>25</v>
      </c>
    </row>
    <row r="7" spans="1:13" ht="20.100000000000001" customHeight="1">
      <c r="A7" s="1130" t="s">
        <v>274</v>
      </c>
      <c r="B7" s="533" t="s">
        <v>844</v>
      </c>
      <c r="C7" s="535">
        <v>1679</v>
      </c>
      <c r="D7" s="535">
        <v>1816</v>
      </c>
      <c r="E7" s="535">
        <v>1467</v>
      </c>
      <c r="F7" s="535">
        <v>1154</v>
      </c>
      <c r="G7" s="860">
        <v>11</v>
      </c>
      <c r="H7" s="535">
        <v>1450</v>
      </c>
      <c r="I7" s="534">
        <v>7577</v>
      </c>
    </row>
    <row r="8" spans="1:13" ht="20.100000000000001" customHeight="1">
      <c r="B8" s="254" t="s">
        <v>348</v>
      </c>
      <c r="C8" s="221">
        <v>132</v>
      </c>
      <c r="D8" s="221">
        <v>28</v>
      </c>
      <c r="E8" s="221">
        <v>31</v>
      </c>
      <c r="F8" s="221">
        <v>122</v>
      </c>
      <c r="G8" s="181" t="s">
        <v>8</v>
      </c>
      <c r="H8" s="221">
        <v>137</v>
      </c>
      <c r="I8" s="255">
        <v>450</v>
      </c>
    </row>
    <row r="9" spans="1:13" ht="20.100000000000001" customHeight="1">
      <c r="B9" s="254" t="s">
        <v>349</v>
      </c>
      <c r="C9" s="221">
        <v>45</v>
      </c>
      <c r="D9" s="221">
        <v>27</v>
      </c>
      <c r="E9" s="221">
        <v>13</v>
      </c>
      <c r="F9" s="221">
        <v>69</v>
      </c>
      <c r="G9" s="181" t="s">
        <v>8</v>
      </c>
      <c r="H9" s="221">
        <v>444</v>
      </c>
      <c r="I9" s="255">
        <v>598</v>
      </c>
    </row>
    <row r="10" spans="1:13" ht="20.100000000000001" customHeight="1">
      <c r="B10" s="254" t="s">
        <v>793</v>
      </c>
      <c r="C10" s="221" t="s">
        <v>8</v>
      </c>
      <c r="D10" s="221">
        <v>86</v>
      </c>
      <c r="E10" s="221">
        <v>13</v>
      </c>
      <c r="F10" s="221">
        <v>303</v>
      </c>
      <c r="G10" s="181" t="s">
        <v>8</v>
      </c>
      <c r="H10" s="221">
        <v>85</v>
      </c>
      <c r="I10" s="255">
        <v>487</v>
      </c>
      <c r="J10" s="1300"/>
      <c r="K10" s="1300"/>
    </row>
    <row r="11" spans="1:13" ht="20.100000000000001" customHeight="1">
      <c r="B11" s="254" t="s">
        <v>808</v>
      </c>
      <c r="C11" s="221">
        <v>-5</v>
      </c>
      <c r="D11" s="221">
        <v>-24</v>
      </c>
      <c r="E11" s="221">
        <v>-89</v>
      </c>
      <c r="F11" s="221">
        <v>-103</v>
      </c>
      <c r="G11" s="181" t="s">
        <v>8</v>
      </c>
      <c r="H11" s="221" t="s">
        <v>8</v>
      </c>
      <c r="I11" s="255">
        <v>-221</v>
      </c>
    </row>
    <row r="12" spans="1:13" ht="20.100000000000001" customHeight="1">
      <c r="B12" s="546" t="s">
        <v>352</v>
      </c>
      <c r="C12" s="293">
        <v>-238</v>
      </c>
      <c r="D12" s="293">
        <v>-134</v>
      </c>
      <c r="E12" s="293">
        <v>-77</v>
      </c>
      <c r="F12" s="293">
        <v>-164</v>
      </c>
      <c r="G12" s="927">
        <v>-1</v>
      </c>
      <c r="H12" s="293">
        <v>-154</v>
      </c>
      <c r="I12" s="547">
        <v>-768</v>
      </c>
    </row>
    <row r="13" spans="1:13" ht="20.100000000000001" customHeight="1">
      <c r="B13" s="533" t="s">
        <v>845</v>
      </c>
      <c r="C13" s="535">
        <v>1613</v>
      </c>
      <c r="D13" s="535">
        <v>1799</v>
      </c>
      <c r="E13" s="535">
        <v>1358</v>
      </c>
      <c r="F13" s="535">
        <v>1381</v>
      </c>
      <c r="G13" s="860">
        <v>10</v>
      </c>
      <c r="H13" s="535">
        <v>1962</v>
      </c>
      <c r="I13" s="534">
        <v>8123</v>
      </c>
    </row>
    <row r="14" spans="1:13" ht="20.100000000000001" customHeight="1">
      <c r="B14" s="254" t="s">
        <v>348</v>
      </c>
      <c r="C14" s="221">
        <v>113</v>
      </c>
      <c r="D14" s="221">
        <v>76</v>
      </c>
      <c r="E14" s="221">
        <v>40</v>
      </c>
      <c r="F14" s="221">
        <v>52</v>
      </c>
      <c r="G14" s="181">
        <v>2</v>
      </c>
      <c r="H14" s="221">
        <v>211</v>
      </c>
      <c r="I14" s="255">
        <v>494</v>
      </c>
    </row>
    <row r="15" spans="1:13" ht="20.100000000000001" customHeight="1">
      <c r="B15" s="254" t="s">
        <v>349</v>
      </c>
      <c r="C15" s="221">
        <v>1</v>
      </c>
      <c r="D15" s="221">
        <v>76</v>
      </c>
      <c r="E15" s="221">
        <v>41</v>
      </c>
      <c r="F15" s="221" t="s">
        <v>8</v>
      </c>
      <c r="G15" s="181" t="s">
        <v>8</v>
      </c>
      <c r="H15" s="221">
        <v>1</v>
      </c>
      <c r="I15" s="255">
        <v>119</v>
      </c>
    </row>
    <row r="16" spans="1:13" ht="20.100000000000001" customHeight="1">
      <c r="B16" s="254" t="s">
        <v>793</v>
      </c>
      <c r="C16" s="221">
        <v>421</v>
      </c>
      <c r="D16" s="221" t="s">
        <v>8</v>
      </c>
      <c r="E16" s="221" t="s">
        <v>8</v>
      </c>
      <c r="F16" s="221">
        <v>40</v>
      </c>
      <c r="G16" s="181" t="s">
        <v>8</v>
      </c>
      <c r="H16" s="221">
        <v>17</v>
      </c>
      <c r="I16" s="255">
        <v>478</v>
      </c>
    </row>
    <row r="17" spans="2:9" ht="20.100000000000001" customHeight="1">
      <c r="B17" s="254" t="s">
        <v>808</v>
      </c>
      <c r="C17" s="221" t="s">
        <v>8</v>
      </c>
      <c r="D17" s="221">
        <v>-1</v>
      </c>
      <c r="E17" s="221" t="s">
        <v>8</v>
      </c>
      <c r="F17" s="221">
        <v>-3</v>
      </c>
      <c r="G17" s="181" t="s">
        <v>8</v>
      </c>
      <c r="H17" s="221" t="s">
        <v>8</v>
      </c>
      <c r="I17" s="255">
        <v>-4</v>
      </c>
    </row>
    <row r="18" spans="2:9" ht="20.100000000000001" customHeight="1">
      <c r="B18" s="546" t="s">
        <v>352</v>
      </c>
      <c r="C18" s="293">
        <v>-249</v>
      </c>
      <c r="D18" s="293">
        <v>-131</v>
      </c>
      <c r="E18" s="293">
        <v>-106</v>
      </c>
      <c r="F18" s="293">
        <v>-170</v>
      </c>
      <c r="G18" s="927">
        <v>-2</v>
      </c>
      <c r="H18" s="293">
        <v>-175</v>
      </c>
      <c r="I18" s="547">
        <v>-833</v>
      </c>
    </row>
    <row r="19" spans="2:9" ht="20.100000000000001" customHeight="1">
      <c r="B19" s="533" t="s">
        <v>846</v>
      </c>
      <c r="C19" s="535">
        <v>1899</v>
      </c>
      <c r="D19" s="535">
        <v>1819</v>
      </c>
      <c r="E19" s="535">
        <v>1333</v>
      </c>
      <c r="F19" s="535">
        <v>1300</v>
      </c>
      <c r="G19" s="860">
        <v>10</v>
      </c>
      <c r="H19" s="535">
        <v>2016</v>
      </c>
      <c r="I19" s="534">
        <v>8377</v>
      </c>
    </row>
    <row r="20" spans="2:9" ht="20.100000000000001" customHeight="1">
      <c r="B20" s="254" t="s">
        <v>348</v>
      </c>
      <c r="C20" s="221">
        <v>61</v>
      </c>
      <c r="D20" s="221">
        <v>-131</v>
      </c>
      <c r="E20" s="221">
        <v>61</v>
      </c>
      <c r="F20" s="221">
        <v>106</v>
      </c>
      <c r="G20" s="181">
        <v>4</v>
      </c>
      <c r="H20" s="221">
        <v>175</v>
      </c>
      <c r="I20" s="255">
        <v>276</v>
      </c>
    </row>
    <row r="21" spans="2:9" ht="20.100000000000001" customHeight="1">
      <c r="B21" s="254" t="s">
        <v>349</v>
      </c>
      <c r="C21" s="221">
        <v>19</v>
      </c>
      <c r="D21" s="221">
        <v>13</v>
      </c>
      <c r="E21" s="221">
        <v>25</v>
      </c>
      <c r="F21" s="221" t="s">
        <v>8</v>
      </c>
      <c r="G21" s="181" t="s">
        <v>8</v>
      </c>
      <c r="H21" s="221" t="s">
        <v>292</v>
      </c>
      <c r="I21" s="255">
        <v>57</v>
      </c>
    </row>
    <row r="22" spans="2:9" ht="20.100000000000001" customHeight="1">
      <c r="B22" s="254" t="s">
        <v>793</v>
      </c>
      <c r="C22" s="221" t="s">
        <v>8</v>
      </c>
      <c r="D22" s="221" t="s">
        <v>8</v>
      </c>
      <c r="E22" s="221" t="s">
        <v>8</v>
      </c>
      <c r="F22" s="221" t="s">
        <v>8</v>
      </c>
      <c r="G22" s="181" t="s">
        <v>8</v>
      </c>
      <c r="H22" s="221">
        <v>206</v>
      </c>
      <c r="I22" s="255">
        <v>206</v>
      </c>
    </row>
    <row r="23" spans="2:9" ht="20.100000000000001" customHeight="1">
      <c r="B23" s="254" t="s">
        <v>808</v>
      </c>
      <c r="C23" s="221" t="s">
        <v>8</v>
      </c>
      <c r="D23" s="221" t="s">
        <v>8</v>
      </c>
      <c r="E23" s="221">
        <v>-8</v>
      </c>
      <c r="F23" s="221">
        <v>-10</v>
      </c>
      <c r="G23" s="181" t="s">
        <v>8</v>
      </c>
      <c r="H23" s="221">
        <v>-3</v>
      </c>
      <c r="I23" s="255">
        <v>-21</v>
      </c>
    </row>
    <row r="24" spans="2:9" ht="20.100000000000001" customHeight="1">
      <c r="B24" s="546" t="s">
        <v>352</v>
      </c>
      <c r="C24" s="293">
        <v>-222</v>
      </c>
      <c r="D24" s="293">
        <v>-129</v>
      </c>
      <c r="E24" s="293">
        <v>-111</v>
      </c>
      <c r="F24" s="293">
        <v>-177</v>
      </c>
      <c r="G24" s="927">
        <v>-2</v>
      </c>
      <c r="H24" s="293">
        <v>-149</v>
      </c>
      <c r="I24" s="547">
        <v>-790</v>
      </c>
    </row>
    <row r="25" spans="2:9" ht="20.100000000000001" customHeight="1">
      <c r="B25" s="1416" t="s">
        <v>847</v>
      </c>
      <c r="C25" s="878">
        <v>1757</v>
      </c>
      <c r="D25" s="878">
        <v>1572</v>
      </c>
      <c r="E25" s="878">
        <v>1300</v>
      </c>
      <c r="F25" s="878">
        <v>1219</v>
      </c>
      <c r="G25" s="1417">
        <v>12</v>
      </c>
      <c r="H25" s="878">
        <v>2245</v>
      </c>
      <c r="I25" s="879">
        <v>8105</v>
      </c>
    </row>
    <row r="26" spans="2:9" ht="20.100000000000001" customHeight="1">
      <c r="B26" s="254" t="s">
        <v>348</v>
      </c>
      <c r="C26" s="221">
        <v>134</v>
      </c>
      <c r="D26" s="221">
        <v>132</v>
      </c>
      <c r="E26" s="221">
        <v>33</v>
      </c>
      <c r="F26" s="221">
        <v>231</v>
      </c>
      <c r="G26" s="181">
        <v>-3</v>
      </c>
      <c r="H26" s="221">
        <v>51</v>
      </c>
      <c r="I26" s="255">
        <v>578</v>
      </c>
    </row>
    <row r="27" spans="2:9" ht="20.100000000000001" customHeight="1">
      <c r="B27" s="254" t="s">
        <v>349</v>
      </c>
      <c r="C27" s="221">
        <v>285</v>
      </c>
      <c r="D27" s="221">
        <v>24</v>
      </c>
      <c r="E27" s="221">
        <v>7</v>
      </c>
      <c r="F27" s="221">
        <v>17</v>
      </c>
      <c r="G27" s="181" t="s">
        <v>292</v>
      </c>
      <c r="H27" s="221">
        <v>100</v>
      </c>
      <c r="I27" s="255">
        <v>433</v>
      </c>
    </row>
    <row r="28" spans="2:9" ht="20.100000000000001" customHeight="1">
      <c r="B28" s="254" t="s">
        <v>793</v>
      </c>
      <c r="C28" s="221" t="s">
        <v>8</v>
      </c>
      <c r="D28" s="221">
        <v>12</v>
      </c>
      <c r="E28" s="221" t="s">
        <v>8</v>
      </c>
      <c r="F28" s="221" t="s">
        <v>8</v>
      </c>
      <c r="G28" s="181" t="s">
        <v>8</v>
      </c>
      <c r="H28" s="221">
        <v>41</v>
      </c>
      <c r="I28" s="255">
        <v>53</v>
      </c>
    </row>
    <row r="29" spans="2:9" ht="20.100000000000001" customHeight="1">
      <c r="B29" s="254" t="s">
        <v>808</v>
      </c>
      <c r="C29" s="221">
        <v>-16</v>
      </c>
      <c r="D29" s="221" t="s">
        <v>8</v>
      </c>
      <c r="E29" s="221" t="s">
        <v>8</v>
      </c>
      <c r="F29" s="221" t="s">
        <v>8</v>
      </c>
      <c r="G29" s="181" t="s">
        <v>8</v>
      </c>
      <c r="H29" s="221" t="s">
        <v>8</v>
      </c>
      <c r="I29" s="255">
        <v>-16</v>
      </c>
    </row>
    <row r="30" spans="2:9" ht="20.100000000000001" customHeight="1">
      <c r="B30" s="546" t="s">
        <v>352</v>
      </c>
      <c r="C30" s="293">
        <v>-187</v>
      </c>
      <c r="D30" s="293">
        <v>-135</v>
      </c>
      <c r="E30" s="293">
        <v>-113</v>
      </c>
      <c r="F30" s="293">
        <v>-162</v>
      </c>
      <c r="G30" s="927">
        <v>-1</v>
      </c>
      <c r="H30" s="293">
        <v>-164</v>
      </c>
      <c r="I30" s="547">
        <v>-762</v>
      </c>
    </row>
    <row r="31" spans="2:9" ht="20.100000000000001" customHeight="1">
      <c r="B31" s="877" t="s">
        <v>848</v>
      </c>
      <c r="C31" s="878">
        <v>1973</v>
      </c>
      <c r="D31" s="878">
        <v>1605</v>
      </c>
      <c r="E31" s="878">
        <v>1227</v>
      </c>
      <c r="F31" s="878">
        <v>1305</v>
      </c>
      <c r="G31" s="1417">
        <v>8</v>
      </c>
      <c r="H31" s="878">
        <v>2273</v>
      </c>
      <c r="I31" s="879">
        <v>8391</v>
      </c>
    </row>
    <row r="32" spans="2:9" ht="20.100000000000001" customHeight="1">
      <c r="B32" s="254" t="s">
        <v>348</v>
      </c>
      <c r="C32" s="221">
        <v>-27</v>
      </c>
      <c r="D32" s="221">
        <v>294</v>
      </c>
      <c r="E32" s="221">
        <v>14</v>
      </c>
      <c r="F32" s="221">
        <v>97</v>
      </c>
      <c r="G32" s="181"/>
      <c r="H32" s="221">
        <v>95</v>
      </c>
      <c r="I32" s="255">
        <v>473</v>
      </c>
    </row>
    <row r="33" spans="2:11" ht="20.100000000000001" customHeight="1">
      <c r="B33" s="254" t="s">
        <v>349</v>
      </c>
      <c r="C33" s="221">
        <v>15</v>
      </c>
      <c r="D33" s="221">
        <v>153</v>
      </c>
      <c r="E33" s="221">
        <v>16</v>
      </c>
      <c r="F33" s="221">
        <v>4</v>
      </c>
      <c r="G33" s="181"/>
      <c r="H33" s="221">
        <v>15</v>
      </c>
      <c r="I33" s="255">
        <v>203</v>
      </c>
    </row>
    <row r="34" spans="2:11" ht="20.100000000000001" customHeight="1">
      <c r="B34" s="254" t="s">
        <v>793</v>
      </c>
      <c r="C34" s="221" t="s">
        <v>8</v>
      </c>
      <c r="D34" s="221">
        <v>182</v>
      </c>
      <c r="E34" s="221" t="s">
        <v>8</v>
      </c>
      <c r="F34" s="221" t="s">
        <v>8</v>
      </c>
      <c r="G34" s="181"/>
      <c r="H34" s="221">
        <v>42</v>
      </c>
      <c r="I34" s="255">
        <v>224</v>
      </c>
    </row>
    <row r="35" spans="2:11" ht="20.100000000000001" customHeight="1">
      <c r="B35" s="254" t="s">
        <v>808</v>
      </c>
      <c r="C35" s="221">
        <v>-9</v>
      </c>
      <c r="D35" s="221">
        <v>-21</v>
      </c>
      <c r="E35" s="221" t="s">
        <v>8</v>
      </c>
      <c r="F35" s="221">
        <v>-11</v>
      </c>
      <c r="G35" s="181"/>
      <c r="H35" s="221">
        <v>-9</v>
      </c>
      <c r="I35" s="255">
        <v>-50</v>
      </c>
    </row>
    <row r="36" spans="2:11" ht="20.100000000000001" customHeight="1">
      <c r="B36" s="546" t="s">
        <v>352</v>
      </c>
      <c r="C36" s="293">
        <v>-166</v>
      </c>
      <c r="D36" s="293">
        <v>-155</v>
      </c>
      <c r="E36" s="293">
        <v>-96</v>
      </c>
      <c r="F36" s="293">
        <v>-164</v>
      </c>
      <c r="G36" s="927"/>
      <c r="H36" s="293">
        <v>-178</v>
      </c>
      <c r="I36" s="547">
        <v>-759</v>
      </c>
    </row>
    <row r="37" spans="2:11" ht="20.100000000000001" customHeight="1">
      <c r="B37" s="550" t="s">
        <v>1197</v>
      </c>
      <c r="C37" s="551">
        <v>1786</v>
      </c>
      <c r="D37" s="551">
        <v>2058</v>
      </c>
      <c r="E37" s="551">
        <v>1161</v>
      </c>
      <c r="F37" s="551">
        <v>1239</v>
      </c>
      <c r="G37" s="1418"/>
      <c r="H37" s="551">
        <v>2238</v>
      </c>
      <c r="I37" s="552">
        <v>8842</v>
      </c>
    </row>
    <row r="38" spans="2:11" ht="20.100000000000001" customHeight="1">
      <c r="B38" s="1716" t="s">
        <v>353</v>
      </c>
      <c r="C38" s="1716"/>
      <c r="D38" s="548"/>
      <c r="E38" s="549"/>
      <c r="F38" s="549"/>
      <c r="G38" s="549"/>
      <c r="H38" s="549"/>
      <c r="I38" s="549"/>
    </row>
    <row r="39" spans="2:11" ht="20.100000000000001" customHeight="1">
      <c r="B39" s="254" t="s">
        <v>354</v>
      </c>
      <c r="C39" s="221">
        <v>98</v>
      </c>
      <c r="D39" s="221" t="s">
        <v>8</v>
      </c>
      <c r="E39" s="221" t="s">
        <v>8</v>
      </c>
      <c r="F39" s="221" t="s">
        <v>8</v>
      </c>
      <c r="G39" s="181" t="s">
        <v>8</v>
      </c>
      <c r="H39" s="221" t="s">
        <v>8</v>
      </c>
      <c r="I39" s="255">
        <v>98</v>
      </c>
    </row>
    <row r="40" spans="2:11" ht="20.100000000000001" customHeight="1">
      <c r="B40" s="254" t="s">
        <v>355</v>
      </c>
      <c r="C40" s="221">
        <v>86</v>
      </c>
      <c r="D40" s="221" t="s">
        <v>8</v>
      </c>
      <c r="E40" s="221" t="s">
        <v>8</v>
      </c>
      <c r="F40" s="221" t="s">
        <v>8</v>
      </c>
      <c r="G40" s="181" t="s">
        <v>8</v>
      </c>
      <c r="H40" s="221" t="s">
        <v>8</v>
      </c>
      <c r="I40" s="255">
        <v>86</v>
      </c>
    </row>
    <row r="41" spans="2:11" ht="20.100000000000001" customHeight="1">
      <c r="B41" s="254" t="s">
        <v>356</v>
      </c>
      <c r="C41" s="221">
        <v>52</v>
      </c>
      <c r="D41" s="221" t="s">
        <v>8</v>
      </c>
      <c r="E41" s="221" t="s">
        <v>8</v>
      </c>
      <c r="F41" s="221" t="s">
        <v>8</v>
      </c>
      <c r="G41" s="181" t="s">
        <v>8</v>
      </c>
      <c r="H41" s="221" t="s">
        <v>8</v>
      </c>
      <c r="I41" s="255">
        <v>52</v>
      </c>
    </row>
    <row r="42" spans="2:11" ht="20.100000000000001" customHeight="1">
      <c r="B42" s="277" t="s">
        <v>791</v>
      </c>
      <c r="C42" s="141">
        <v>61</v>
      </c>
      <c r="D42" s="141" t="s">
        <v>8</v>
      </c>
      <c r="E42" s="141" t="s">
        <v>8</v>
      </c>
      <c r="F42" s="141" t="s">
        <v>8</v>
      </c>
      <c r="G42" s="113" t="s">
        <v>8</v>
      </c>
      <c r="H42" s="141" t="s">
        <v>8</v>
      </c>
      <c r="I42" s="547">
        <v>61</v>
      </c>
    </row>
    <row r="43" spans="2:11" ht="20.100000000000001" customHeight="1">
      <c r="B43" s="527" t="s">
        <v>1198</v>
      </c>
      <c r="C43" s="551">
        <v>53</v>
      </c>
      <c r="D43" s="551" t="s">
        <v>8</v>
      </c>
      <c r="E43" s="551" t="s">
        <v>8</v>
      </c>
      <c r="F43" s="551" t="s">
        <v>8</v>
      </c>
      <c r="G43" s="1418"/>
      <c r="H43" s="551" t="s">
        <v>8</v>
      </c>
      <c r="I43" s="552">
        <v>53</v>
      </c>
    </row>
    <row r="44" spans="2:11" ht="20.100000000000001" customHeight="1">
      <c r="B44" s="1419" t="s">
        <v>1199</v>
      </c>
    </row>
    <row r="45" spans="2:11" ht="20.100000000000001" customHeight="1">
      <c r="C45" s="545"/>
      <c r="D45" s="545"/>
      <c r="E45" s="545"/>
      <c r="F45" s="545"/>
      <c r="G45" s="545"/>
      <c r="H45" s="545"/>
      <c r="I45" s="545"/>
    </row>
    <row r="46" spans="2:11" ht="20.100000000000001" customHeight="1">
      <c r="B46" s="256" t="s">
        <v>357</v>
      </c>
      <c r="C46" s="1717" t="s">
        <v>358</v>
      </c>
      <c r="D46" s="1717"/>
      <c r="E46" s="1717"/>
      <c r="F46" s="1717"/>
      <c r="G46" s="1717"/>
      <c r="H46" s="1717"/>
      <c r="I46" s="1717"/>
      <c r="J46" s="1717"/>
      <c r="K46" s="1717"/>
    </row>
    <row r="47" spans="2:11" ht="42.75" customHeight="1">
      <c r="B47" s="1035" t="s">
        <v>345</v>
      </c>
      <c r="C47" s="1420" t="s">
        <v>346</v>
      </c>
      <c r="D47" s="1421" t="s">
        <v>308</v>
      </c>
      <c r="E47" s="1420" t="s">
        <v>316</v>
      </c>
      <c r="F47" s="1422" t="s">
        <v>1196</v>
      </c>
      <c r="G47" s="1421" t="s">
        <v>296</v>
      </c>
      <c r="H47" s="1420" t="s">
        <v>347</v>
      </c>
      <c r="I47" s="1043" t="s">
        <v>25</v>
      </c>
      <c r="J47" s="1423"/>
      <c r="K47" s="1424" t="s">
        <v>1200</v>
      </c>
    </row>
    <row r="48" spans="2:11" ht="20.100000000000001" customHeight="1">
      <c r="B48" s="533" t="s">
        <v>844</v>
      </c>
      <c r="C48" s="535">
        <v>63</v>
      </c>
      <c r="D48" s="535">
        <v>147</v>
      </c>
      <c r="E48" s="535" t="s">
        <v>8</v>
      </c>
      <c r="F48" s="535" t="s">
        <v>8</v>
      </c>
      <c r="G48" s="860">
        <v>2451</v>
      </c>
      <c r="H48" s="535">
        <v>1237</v>
      </c>
      <c r="I48" s="534">
        <v>3898</v>
      </c>
      <c r="K48" s="1425">
        <v>2348</v>
      </c>
    </row>
    <row r="49" spans="2:11" ht="20.100000000000001" customHeight="1">
      <c r="B49" s="254" t="s">
        <v>348</v>
      </c>
      <c r="C49" s="221">
        <v>-1</v>
      </c>
      <c r="D49" s="221">
        <v>-1</v>
      </c>
      <c r="E49" s="221" t="s">
        <v>8</v>
      </c>
      <c r="F49" s="221" t="s">
        <v>8</v>
      </c>
      <c r="G49" s="181">
        <v>128</v>
      </c>
      <c r="H49" s="221">
        <v>61</v>
      </c>
      <c r="I49" s="255">
        <v>187</v>
      </c>
      <c r="K49" s="1426">
        <v>93</v>
      </c>
    </row>
    <row r="50" spans="2:11" ht="20.100000000000001" customHeight="1">
      <c r="B50" s="254" t="s">
        <v>349</v>
      </c>
      <c r="C50" s="221" t="s">
        <v>8</v>
      </c>
      <c r="D50" s="221" t="s">
        <v>8</v>
      </c>
      <c r="E50" s="221" t="s">
        <v>8</v>
      </c>
      <c r="F50" s="221" t="s">
        <v>8</v>
      </c>
      <c r="G50" s="181">
        <v>11</v>
      </c>
      <c r="H50" s="221" t="s">
        <v>8</v>
      </c>
      <c r="I50" s="255">
        <v>11</v>
      </c>
      <c r="K50" s="1426" t="s">
        <v>8</v>
      </c>
    </row>
    <row r="51" spans="2:11" ht="20.100000000000001" customHeight="1">
      <c r="B51" s="254" t="s">
        <v>793</v>
      </c>
      <c r="C51" s="221" t="s">
        <v>8</v>
      </c>
      <c r="D51" s="221" t="s">
        <v>8</v>
      </c>
      <c r="E51" s="221" t="s">
        <v>8</v>
      </c>
      <c r="F51" s="221" t="s">
        <v>8</v>
      </c>
      <c r="G51" s="181">
        <v>102</v>
      </c>
      <c r="H51" s="221" t="s">
        <v>8</v>
      </c>
      <c r="I51" s="255">
        <v>102</v>
      </c>
      <c r="K51" s="1426">
        <v>-1</v>
      </c>
    </row>
    <row r="52" spans="2:11" ht="20.100000000000001" customHeight="1">
      <c r="B52" s="254" t="s">
        <v>808</v>
      </c>
      <c r="C52" s="221" t="s">
        <v>8</v>
      </c>
      <c r="D52" s="221" t="s">
        <v>8</v>
      </c>
      <c r="E52" s="221" t="s">
        <v>8</v>
      </c>
      <c r="F52" s="221" t="s">
        <v>8</v>
      </c>
      <c r="G52" s="181">
        <v>-26</v>
      </c>
      <c r="H52" s="221" t="s">
        <v>8</v>
      </c>
      <c r="I52" s="255">
        <v>-26</v>
      </c>
      <c r="K52" s="1426" t="s">
        <v>8</v>
      </c>
    </row>
    <row r="53" spans="2:11" ht="20.100000000000001" customHeight="1">
      <c r="B53" s="546" t="s">
        <v>352</v>
      </c>
      <c r="C53" s="293">
        <v>-7</v>
      </c>
      <c r="D53" s="293">
        <v>-8</v>
      </c>
      <c r="E53" s="293" t="s">
        <v>8</v>
      </c>
      <c r="F53" s="293" t="s">
        <v>8</v>
      </c>
      <c r="G53" s="927">
        <v>-141</v>
      </c>
      <c r="H53" s="293">
        <v>-89</v>
      </c>
      <c r="I53" s="547">
        <v>-245</v>
      </c>
      <c r="K53" s="1427">
        <v>-141</v>
      </c>
    </row>
    <row r="54" spans="2:11" ht="20.100000000000001" customHeight="1">
      <c r="B54" s="533" t="s">
        <v>845</v>
      </c>
      <c r="C54" s="535">
        <v>55</v>
      </c>
      <c r="D54" s="535">
        <v>138</v>
      </c>
      <c r="E54" s="535" t="s">
        <v>8</v>
      </c>
      <c r="F54" s="535" t="s">
        <v>8</v>
      </c>
      <c r="G54" s="860">
        <v>2525</v>
      </c>
      <c r="H54" s="535">
        <v>1209</v>
      </c>
      <c r="I54" s="534">
        <v>3927</v>
      </c>
      <c r="K54" s="1425">
        <v>2299</v>
      </c>
    </row>
    <row r="55" spans="2:11" ht="20.100000000000001" customHeight="1">
      <c r="B55" s="254" t="s">
        <v>348</v>
      </c>
      <c r="C55" s="221" t="s">
        <v>8</v>
      </c>
      <c r="D55" s="221">
        <v>-38</v>
      </c>
      <c r="E55" s="221" t="s">
        <v>8</v>
      </c>
      <c r="F55" s="221" t="s">
        <v>8</v>
      </c>
      <c r="G55" s="181">
        <v>85</v>
      </c>
      <c r="H55" s="221">
        <v>41</v>
      </c>
      <c r="I55" s="255">
        <v>88</v>
      </c>
      <c r="K55" s="1426">
        <v>7</v>
      </c>
    </row>
    <row r="56" spans="2:11" ht="15.75">
      <c r="B56" s="254" t="s">
        <v>349</v>
      </c>
      <c r="C56" s="221" t="s">
        <v>8</v>
      </c>
      <c r="D56" s="221" t="s">
        <v>8</v>
      </c>
      <c r="E56" s="221" t="s">
        <v>8</v>
      </c>
      <c r="F56" s="221" t="s">
        <v>8</v>
      </c>
      <c r="G56" s="181">
        <v>538</v>
      </c>
      <c r="H56" s="221">
        <v>18</v>
      </c>
      <c r="I56" s="255">
        <v>556</v>
      </c>
      <c r="K56" s="1426">
        <v>247</v>
      </c>
    </row>
    <row r="57" spans="2:11" ht="20.100000000000001" customHeight="1">
      <c r="B57" s="254" t="s">
        <v>793</v>
      </c>
      <c r="C57" s="221" t="s">
        <v>8</v>
      </c>
      <c r="D57" s="221" t="s">
        <v>8</v>
      </c>
      <c r="E57" s="221" t="s">
        <v>8</v>
      </c>
      <c r="F57" s="221" t="s">
        <v>8</v>
      </c>
      <c r="G57" s="181" t="s">
        <v>8</v>
      </c>
      <c r="H57" s="221" t="s">
        <v>8</v>
      </c>
      <c r="I57" s="255" t="s">
        <v>8</v>
      </c>
      <c r="K57" s="1426" t="s">
        <v>8</v>
      </c>
    </row>
    <row r="58" spans="2:11" ht="20.100000000000001" customHeight="1">
      <c r="B58" s="254" t="s">
        <v>808</v>
      </c>
      <c r="C58" s="221" t="s">
        <v>8</v>
      </c>
      <c r="D58" s="221" t="s">
        <v>8</v>
      </c>
      <c r="E58" s="221" t="s">
        <v>8</v>
      </c>
      <c r="F58" s="221" t="s">
        <v>8</v>
      </c>
      <c r="G58" s="181" t="s">
        <v>8</v>
      </c>
      <c r="H58" s="221" t="s">
        <v>8</v>
      </c>
      <c r="I58" s="255" t="s">
        <v>8</v>
      </c>
      <c r="K58" s="1426" t="s">
        <v>8</v>
      </c>
    </row>
    <row r="59" spans="2:11" ht="20.100000000000001" customHeight="1">
      <c r="B59" s="546" t="s">
        <v>352</v>
      </c>
      <c r="C59" s="293">
        <v>-8</v>
      </c>
      <c r="D59" s="293">
        <v>-2</v>
      </c>
      <c r="E59" s="293" t="s">
        <v>8</v>
      </c>
      <c r="F59" s="293" t="s">
        <v>8</v>
      </c>
      <c r="G59" s="927">
        <v>-175</v>
      </c>
      <c r="H59" s="293">
        <v>-82</v>
      </c>
      <c r="I59" s="547">
        <v>-267</v>
      </c>
      <c r="K59" s="1427">
        <v>-164</v>
      </c>
    </row>
    <row r="60" spans="2:11" ht="20.100000000000001" customHeight="1">
      <c r="B60" s="533" t="s">
        <v>846</v>
      </c>
      <c r="C60" s="535">
        <v>47</v>
      </c>
      <c r="D60" s="535">
        <v>98</v>
      </c>
      <c r="E60" s="535" t="s">
        <v>8</v>
      </c>
      <c r="F60" s="535" t="s">
        <v>8</v>
      </c>
      <c r="G60" s="860">
        <v>2973</v>
      </c>
      <c r="H60" s="535">
        <v>1186</v>
      </c>
      <c r="I60" s="534">
        <v>4304</v>
      </c>
      <c r="K60" s="1425">
        <v>2389</v>
      </c>
    </row>
    <row r="61" spans="2:11" ht="20.100000000000001" customHeight="1">
      <c r="B61" s="254" t="s">
        <v>348</v>
      </c>
      <c r="C61" s="257">
        <v>41</v>
      </c>
      <c r="D61" s="221">
        <v>-19</v>
      </c>
      <c r="E61" s="221" t="s">
        <v>8</v>
      </c>
      <c r="F61" s="221" t="s">
        <v>8</v>
      </c>
      <c r="G61" s="181">
        <v>54</v>
      </c>
      <c r="H61" s="221">
        <v>10</v>
      </c>
      <c r="I61" s="255">
        <v>86</v>
      </c>
      <c r="K61" s="1426">
        <v>50</v>
      </c>
    </row>
    <row r="62" spans="2:11" ht="15.75">
      <c r="B62" s="254" t="s">
        <v>349</v>
      </c>
      <c r="C62" s="221" t="s">
        <v>8</v>
      </c>
      <c r="D62" s="221" t="s">
        <v>8</v>
      </c>
      <c r="E62" s="221" t="s">
        <v>8</v>
      </c>
      <c r="F62" s="221" t="s">
        <v>8</v>
      </c>
      <c r="G62" s="181">
        <v>89</v>
      </c>
      <c r="H62" s="221">
        <v>5</v>
      </c>
      <c r="I62" s="255">
        <v>94</v>
      </c>
      <c r="K62" s="1426">
        <v>5</v>
      </c>
    </row>
    <row r="63" spans="2:11" ht="20.100000000000001" customHeight="1">
      <c r="B63" s="254" t="s">
        <v>793</v>
      </c>
      <c r="C63" s="221" t="s">
        <v>8</v>
      </c>
      <c r="D63" s="221" t="s">
        <v>8</v>
      </c>
      <c r="E63" s="221" t="s">
        <v>8</v>
      </c>
      <c r="F63" s="221" t="s">
        <v>8</v>
      </c>
      <c r="G63" s="181" t="s">
        <v>8</v>
      </c>
      <c r="H63" s="221" t="s">
        <v>8</v>
      </c>
      <c r="I63" s="255" t="s">
        <v>8</v>
      </c>
      <c r="K63" s="1426" t="s">
        <v>8</v>
      </c>
    </row>
    <row r="64" spans="2:11" ht="20.100000000000001" customHeight="1">
      <c r="B64" s="254" t="s">
        <v>808</v>
      </c>
      <c r="C64" s="221" t="s">
        <v>8</v>
      </c>
      <c r="D64" s="221" t="s">
        <v>8</v>
      </c>
      <c r="E64" s="221" t="s">
        <v>8</v>
      </c>
      <c r="F64" s="221" t="s">
        <v>8</v>
      </c>
      <c r="G64" s="181" t="s">
        <v>8</v>
      </c>
      <c r="H64" s="221" t="s">
        <v>8</v>
      </c>
      <c r="I64" s="255" t="s">
        <v>8</v>
      </c>
      <c r="K64" s="1426" t="s">
        <v>8</v>
      </c>
    </row>
    <row r="65" spans="2:11" ht="20.100000000000001" customHeight="1">
      <c r="B65" s="546" t="s">
        <v>352</v>
      </c>
      <c r="C65" s="293">
        <v>-9</v>
      </c>
      <c r="D65" s="293" t="s">
        <v>359</v>
      </c>
      <c r="E65" s="293" t="s">
        <v>8</v>
      </c>
      <c r="F65" s="293" t="s">
        <v>8</v>
      </c>
      <c r="G65" s="927">
        <v>-173</v>
      </c>
      <c r="H65" s="293">
        <v>-79</v>
      </c>
      <c r="I65" s="547">
        <v>-261</v>
      </c>
      <c r="K65" s="1427">
        <v>-147</v>
      </c>
    </row>
    <row r="66" spans="2:11" ht="20.100000000000001" customHeight="1">
      <c r="B66" s="877" t="s">
        <v>847</v>
      </c>
      <c r="C66" s="878">
        <v>79</v>
      </c>
      <c r="D66" s="878">
        <v>79</v>
      </c>
      <c r="E66" s="878" t="s">
        <v>8</v>
      </c>
      <c r="F66" s="878" t="s">
        <v>8</v>
      </c>
      <c r="G66" s="1417">
        <v>2943</v>
      </c>
      <c r="H66" s="878">
        <v>1122</v>
      </c>
      <c r="I66" s="879">
        <v>4223</v>
      </c>
      <c r="K66" s="1428">
        <v>2297</v>
      </c>
    </row>
    <row r="67" spans="2:11" ht="20.100000000000001" customHeight="1">
      <c r="B67" s="254" t="s">
        <v>348</v>
      </c>
      <c r="C67" s="221">
        <v>-3</v>
      </c>
      <c r="D67" s="221" t="s">
        <v>359</v>
      </c>
      <c r="E67" s="221" t="s">
        <v>8</v>
      </c>
      <c r="F67" s="221" t="s">
        <v>8</v>
      </c>
      <c r="G67" s="181">
        <v>-473</v>
      </c>
      <c r="H67" s="221">
        <v>82</v>
      </c>
      <c r="I67" s="255">
        <v>-394</v>
      </c>
      <c r="K67" s="1426">
        <v>-144</v>
      </c>
    </row>
    <row r="68" spans="2:11" ht="15.75">
      <c r="B68" s="254" t="s">
        <v>349</v>
      </c>
      <c r="C68" s="221" t="s">
        <v>8</v>
      </c>
      <c r="D68" s="221" t="s">
        <v>8</v>
      </c>
      <c r="E68" s="221" t="s">
        <v>8</v>
      </c>
      <c r="F68" s="221" t="s">
        <v>8</v>
      </c>
      <c r="G68" s="181">
        <v>187</v>
      </c>
      <c r="H68" s="221" t="s">
        <v>8</v>
      </c>
      <c r="I68" s="255">
        <v>187</v>
      </c>
      <c r="K68" s="1426">
        <v>8</v>
      </c>
    </row>
    <row r="69" spans="2:11" ht="20.100000000000001" customHeight="1">
      <c r="B69" s="254" t="s">
        <v>793</v>
      </c>
      <c r="C69" s="221" t="s">
        <v>8</v>
      </c>
      <c r="D69" s="221" t="s">
        <v>8</v>
      </c>
      <c r="E69" s="221" t="s">
        <v>8</v>
      </c>
      <c r="F69" s="221" t="s">
        <v>8</v>
      </c>
      <c r="G69" s="181" t="s">
        <v>8</v>
      </c>
      <c r="H69" s="221" t="s">
        <v>8</v>
      </c>
      <c r="I69" s="255" t="s">
        <v>8</v>
      </c>
      <c r="K69" s="1426" t="s">
        <v>8</v>
      </c>
    </row>
    <row r="70" spans="2:11" ht="20.100000000000001" customHeight="1">
      <c r="B70" s="254" t="s">
        <v>808</v>
      </c>
      <c r="C70" s="221" t="s">
        <v>8</v>
      </c>
      <c r="D70" s="221">
        <v>-78</v>
      </c>
      <c r="E70" s="221" t="s">
        <v>8</v>
      </c>
      <c r="F70" s="221" t="s">
        <v>8</v>
      </c>
      <c r="G70" s="181" t="s">
        <v>8</v>
      </c>
      <c r="H70" s="221" t="s">
        <v>8</v>
      </c>
      <c r="I70" s="255">
        <v>-78</v>
      </c>
      <c r="K70" s="1426">
        <v>-78</v>
      </c>
    </row>
    <row r="71" spans="2:11" ht="20.100000000000001" customHeight="1">
      <c r="B71" s="546" t="s">
        <v>352</v>
      </c>
      <c r="C71" s="293">
        <v>-7</v>
      </c>
      <c r="D71" s="293">
        <v>-1</v>
      </c>
      <c r="E71" s="293" t="s">
        <v>8</v>
      </c>
      <c r="F71" s="293" t="s">
        <v>8</v>
      </c>
      <c r="G71" s="927">
        <v>-180</v>
      </c>
      <c r="H71" s="293">
        <v>-79</v>
      </c>
      <c r="I71" s="547">
        <v>-267</v>
      </c>
      <c r="K71" s="1427">
        <v>-154</v>
      </c>
    </row>
    <row r="72" spans="2:11" ht="20.100000000000001" customHeight="1">
      <c r="B72" s="877" t="s">
        <v>848</v>
      </c>
      <c r="C72" s="878">
        <v>69</v>
      </c>
      <c r="D72" s="878" t="s">
        <v>8</v>
      </c>
      <c r="E72" s="878" t="s">
        <v>8</v>
      </c>
      <c r="F72" s="878" t="s">
        <v>8</v>
      </c>
      <c r="G72" s="1417">
        <v>2477</v>
      </c>
      <c r="H72" s="878">
        <v>1125</v>
      </c>
      <c r="I72" s="879">
        <v>3671</v>
      </c>
      <c r="K72" s="1428">
        <v>1929</v>
      </c>
    </row>
    <row r="73" spans="2:11" ht="20.100000000000001" customHeight="1">
      <c r="B73" s="254" t="s">
        <v>348</v>
      </c>
      <c r="C73" s="221">
        <v>7.9568202502684366</v>
      </c>
      <c r="D73" s="221" t="s">
        <v>8</v>
      </c>
      <c r="E73" s="221" t="s">
        <v>8</v>
      </c>
      <c r="F73" s="221">
        <v>-1621.4007466565799</v>
      </c>
      <c r="G73" s="181"/>
      <c r="H73" s="221">
        <v>50</v>
      </c>
      <c r="I73" s="255">
        <v>-1563</v>
      </c>
      <c r="K73" s="1426">
        <v>59</v>
      </c>
    </row>
    <row r="74" spans="2:11" ht="15.75">
      <c r="B74" s="254" t="s">
        <v>349</v>
      </c>
      <c r="C74" s="221">
        <v>1.8025855838412033</v>
      </c>
      <c r="D74" s="221" t="s">
        <v>8</v>
      </c>
      <c r="E74" s="221" t="s">
        <v>8</v>
      </c>
      <c r="F74" s="221" t="s">
        <v>8</v>
      </c>
      <c r="G74" s="181"/>
      <c r="H74" s="221" t="s">
        <v>8</v>
      </c>
      <c r="I74" s="255">
        <v>1.8025855838412033</v>
      </c>
      <c r="K74" s="1426">
        <v>1.8025855838412033</v>
      </c>
    </row>
    <row r="75" spans="2:11" ht="20.100000000000001" customHeight="1">
      <c r="B75" s="254" t="s">
        <v>793</v>
      </c>
      <c r="C75" s="221" t="s">
        <v>8</v>
      </c>
      <c r="D75" s="221" t="s">
        <v>8</v>
      </c>
      <c r="E75" s="221" t="s">
        <v>8</v>
      </c>
      <c r="F75" s="221" t="s">
        <v>8</v>
      </c>
      <c r="G75" s="181"/>
      <c r="H75" s="221" t="s">
        <v>8</v>
      </c>
      <c r="I75" s="255" t="s">
        <v>8</v>
      </c>
      <c r="K75" s="1426" t="s">
        <v>8</v>
      </c>
    </row>
    <row r="76" spans="2:11" ht="20.100000000000001" customHeight="1">
      <c r="B76" s="254" t="s">
        <v>808</v>
      </c>
      <c r="C76" s="221" t="s">
        <v>8</v>
      </c>
      <c r="D76" s="221" t="s">
        <v>8</v>
      </c>
      <c r="E76" s="221" t="s">
        <v>8</v>
      </c>
      <c r="F76" s="221">
        <v>-151.90222519399697</v>
      </c>
      <c r="G76" s="181"/>
      <c r="H76" s="221" t="s">
        <v>8</v>
      </c>
      <c r="I76" s="255">
        <v>-151.90222519399697</v>
      </c>
      <c r="K76" s="1426">
        <v>-151.90222519399697</v>
      </c>
    </row>
    <row r="77" spans="2:11" ht="20.100000000000001" customHeight="1">
      <c r="B77" s="546" t="s">
        <v>352</v>
      </c>
      <c r="C77" s="293">
        <v>-6.2311379383679686</v>
      </c>
      <c r="D77" s="293" t="s">
        <v>8</v>
      </c>
      <c r="E77" s="293" t="s">
        <v>8</v>
      </c>
      <c r="F77" s="293">
        <v>-170.25534218170523</v>
      </c>
      <c r="G77" s="927"/>
      <c r="H77" s="293">
        <v>-74</v>
      </c>
      <c r="I77" s="547">
        <v>-250</v>
      </c>
      <c r="K77" s="1427">
        <v>-130</v>
      </c>
    </row>
    <row r="78" spans="2:11" ht="20.100000000000001" customHeight="1">
      <c r="B78" s="880" t="s">
        <v>1197</v>
      </c>
      <c r="C78" s="551">
        <v>72.716466512909676</v>
      </c>
      <c r="D78" s="551" t="s">
        <v>8</v>
      </c>
      <c r="E78" s="551" t="s">
        <v>8</v>
      </c>
      <c r="F78" s="551">
        <v>534.15748397869595</v>
      </c>
      <c r="G78" s="1418"/>
      <c r="H78" s="551">
        <v>1101</v>
      </c>
      <c r="I78" s="552">
        <v>1708.1688725842148</v>
      </c>
      <c r="K78" s="1429">
        <v>1708.1688725842148</v>
      </c>
    </row>
    <row r="79" spans="2:11" ht="20.100000000000001" customHeight="1">
      <c r="B79" s="1419" t="s">
        <v>1199</v>
      </c>
      <c r="C79" s="1430"/>
      <c r="D79" s="1430"/>
      <c r="E79" s="1430"/>
      <c r="F79" s="1430"/>
      <c r="G79" s="1430"/>
      <c r="H79" s="1430"/>
      <c r="I79" s="1430"/>
      <c r="J79" s="1430"/>
      <c r="K79" s="1430"/>
    </row>
    <row r="80" spans="2:11" ht="24.75" customHeight="1">
      <c r="B80" s="1714" t="s">
        <v>1201</v>
      </c>
      <c r="C80" s="1714"/>
      <c r="D80" s="1714"/>
      <c r="E80" s="1714"/>
      <c r="F80" s="1714"/>
      <c r="G80" s="1714"/>
      <c r="H80" s="1714"/>
      <c r="I80" s="1714"/>
      <c r="J80" s="1714"/>
      <c r="K80" s="1714"/>
    </row>
    <row r="81" spans="2:11" ht="24.75" customHeight="1">
      <c r="B81" s="1431"/>
      <c r="C81" s="1431"/>
      <c r="D81" s="1431"/>
      <c r="E81" s="1431"/>
      <c r="F81" s="1431"/>
      <c r="G81" s="1431"/>
      <c r="H81" s="1431"/>
      <c r="I81" s="1431"/>
      <c r="J81" s="1431"/>
      <c r="K81" s="1431"/>
    </row>
    <row r="82" spans="2:11" ht="20.100000000000001" customHeight="1">
      <c r="B82" s="258" t="s">
        <v>357</v>
      </c>
      <c r="C82" s="1717" t="s">
        <v>360</v>
      </c>
      <c r="D82" s="1717"/>
      <c r="E82" s="1717"/>
      <c r="F82" s="1717"/>
      <c r="G82" s="1717"/>
      <c r="H82" s="1717"/>
      <c r="I82" s="1717"/>
      <c r="J82" s="1717"/>
      <c r="K82" s="1717"/>
    </row>
    <row r="83" spans="2:11" ht="42.75" customHeight="1">
      <c r="B83" s="1035" t="s">
        <v>345</v>
      </c>
      <c r="C83" s="1037" t="s">
        <v>346</v>
      </c>
      <c r="D83" s="1038" t="s">
        <v>308</v>
      </c>
      <c r="E83" s="1037" t="s">
        <v>316</v>
      </c>
      <c r="F83" s="1432" t="s">
        <v>1196</v>
      </c>
      <c r="G83" s="1038" t="s">
        <v>296</v>
      </c>
      <c r="H83" s="1037" t="s">
        <v>347</v>
      </c>
      <c r="I83" s="1433" t="s">
        <v>25</v>
      </c>
      <c r="J83" s="1039"/>
      <c r="K83" s="1434" t="s">
        <v>1200</v>
      </c>
    </row>
    <row r="84" spans="2:11" ht="20.100000000000001" customHeight="1">
      <c r="B84" s="1036" t="s">
        <v>1202</v>
      </c>
      <c r="C84" s="564"/>
      <c r="D84" s="564"/>
      <c r="E84" s="564"/>
      <c r="F84" s="564"/>
      <c r="G84" s="564"/>
      <c r="H84" s="564"/>
      <c r="I84" s="565"/>
      <c r="K84" s="1435"/>
    </row>
    <row r="85" spans="2:11" ht="20.100000000000001" customHeight="1">
      <c r="B85" s="1036" t="s">
        <v>855</v>
      </c>
      <c r="C85" s="564">
        <v>1668</v>
      </c>
      <c r="D85" s="564">
        <v>1937</v>
      </c>
      <c r="E85" s="564">
        <v>1358</v>
      </c>
      <c r="F85" s="564">
        <v>1381</v>
      </c>
      <c r="G85" s="564">
        <v>2535</v>
      </c>
      <c r="H85" s="564">
        <v>3171</v>
      </c>
      <c r="I85" s="565">
        <v>12050</v>
      </c>
      <c r="J85" s="1210"/>
      <c r="K85" s="1436">
        <v>10422</v>
      </c>
    </row>
    <row r="86" spans="2:11" ht="20.100000000000001" customHeight="1">
      <c r="B86" s="20" t="s">
        <v>361</v>
      </c>
      <c r="C86" s="221">
        <v>1613</v>
      </c>
      <c r="D86" s="221">
        <v>1799</v>
      </c>
      <c r="E86" s="221">
        <v>1358</v>
      </c>
      <c r="F86" s="221">
        <v>1381</v>
      </c>
      <c r="G86" s="181">
        <v>10</v>
      </c>
      <c r="H86" s="221">
        <v>1962</v>
      </c>
      <c r="I86" s="255">
        <v>8123</v>
      </c>
      <c r="K86" s="1426">
        <v>8123</v>
      </c>
    </row>
    <row r="87" spans="2:11" ht="20.100000000000001" customHeight="1">
      <c r="B87" s="1437" t="s">
        <v>362</v>
      </c>
      <c r="C87" s="141">
        <v>55</v>
      </c>
      <c r="D87" s="141">
        <v>138</v>
      </c>
      <c r="E87" s="141" t="s">
        <v>8</v>
      </c>
      <c r="F87" s="141" t="s">
        <v>8</v>
      </c>
      <c r="G87" s="113">
        <v>2525</v>
      </c>
      <c r="H87" s="141">
        <v>1209</v>
      </c>
      <c r="I87" s="139">
        <v>3927</v>
      </c>
      <c r="K87" s="1438">
        <v>2299</v>
      </c>
    </row>
    <row r="88" spans="2:11" ht="20.100000000000001" customHeight="1">
      <c r="B88" s="1036" t="s">
        <v>843</v>
      </c>
      <c r="C88" s="564">
        <v>1266</v>
      </c>
      <c r="D88" s="564">
        <v>1245</v>
      </c>
      <c r="E88" s="564">
        <v>903</v>
      </c>
      <c r="F88" s="564">
        <v>889</v>
      </c>
      <c r="G88" s="564">
        <v>1395</v>
      </c>
      <c r="H88" s="564">
        <v>2702</v>
      </c>
      <c r="I88" s="565">
        <v>8400</v>
      </c>
      <c r="J88" s="1210"/>
      <c r="K88" s="1436">
        <v>7429</v>
      </c>
    </row>
    <row r="89" spans="2:11" ht="20.100000000000001" customHeight="1">
      <c r="B89" s="1437" t="s">
        <v>361</v>
      </c>
      <c r="C89" s="141">
        <v>1257</v>
      </c>
      <c r="D89" s="141">
        <v>1182</v>
      </c>
      <c r="E89" s="141">
        <v>903</v>
      </c>
      <c r="F89" s="141">
        <v>889</v>
      </c>
      <c r="G89" s="113">
        <v>8</v>
      </c>
      <c r="H89" s="141">
        <v>1649</v>
      </c>
      <c r="I89" s="139">
        <v>5888</v>
      </c>
      <c r="K89" s="1438">
        <v>5888</v>
      </c>
    </row>
    <row r="90" spans="2:11" ht="20.100000000000001" customHeight="1">
      <c r="B90" s="1437" t="s">
        <v>362</v>
      </c>
      <c r="C90" s="141">
        <v>9</v>
      </c>
      <c r="D90" s="141">
        <v>63</v>
      </c>
      <c r="E90" s="141" t="s">
        <v>8</v>
      </c>
      <c r="F90" s="141" t="s">
        <v>8</v>
      </c>
      <c r="G90" s="113">
        <v>1387</v>
      </c>
      <c r="H90" s="141">
        <v>1053</v>
      </c>
      <c r="I90" s="139">
        <v>2512</v>
      </c>
      <c r="K90" s="1438">
        <v>1541</v>
      </c>
    </row>
    <row r="91" spans="2:11" ht="20.100000000000001" customHeight="1">
      <c r="B91" s="1036" t="s">
        <v>842</v>
      </c>
      <c r="C91" s="564">
        <v>402</v>
      </c>
      <c r="D91" s="564">
        <v>692</v>
      </c>
      <c r="E91" s="564">
        <v>455</v>
      </c>
      <c r="F91" s="564">
        <v>492</v>
      </c>
      <c r="G91" s="564">
        <v>1140</v>
      </c>
      <c r="H91" s="564">
        <v>469</v>
      </c>
      <c r="I91" s="565">
        <v>3650</v>
      </c>
      <c r="J91" s="1210"/>
      <c r="K91" s="1436">
        <v>2993</v>
      </c>
    </row>
    <row r="92" spans="2:11" ht="20.100000000000001" customHeight="1">
      <c r="B92" s="1439" t="s">
        <v>361</v>
      </c>
      <c r="C92" s="221">
        <v>356</v>
      </c>
      <c r="D92" s="221">
        <v>617</v>
      </c>
      <c r="E92" s="221">
        <v>455</v>
      </c>
      <c r="F92" s="221">
        <v>492</v>
      </c>
      <c r="G92" s="181">
        <v>2</v>
      </c>
      <c r="H92" s="221">
        <v>313</v>
      </c>
      <c r="I92" s="255">
        <v>2235</v>
      </c>
      <c r="K92" s="1426">
        <v>2235</v>
      </c>
    </row>
    <row r="93" spans="2:11" ht="20.100000000000001" customHeight="1">
      <c r="B93" s="1440" t="s">
        <v>362</v>
      </c>
      <c r="C93" s="293">
        <v>46</v>
      </c>
      <c r="D93" s="293">
        <v>75</v>
      </c>
      <c r="E93" s="293" t="s">
        <v>8</v>
      </c>
      <c r="F93" s="293" t="s">
        <v>8</v>
      </c>
      <c r="G93" s="927">
        <v>1138</v>
      </c>
      <c r="H93" s="293">
        <v>156</v>
      </c>
      <c r="I93" s="547">
        <v>1415</v>
      </c>
      <c r="K93" s="1427">
        <v>758</v>
      </c>
    </row>
    <row r="94" spans="2:11" ht="20.100000000000001" customHeight="1">
      <c r="B94" s="1036" t="s">
        <v>862</v>
      </c>
      <c r="C94" s="564"/>
      <c r="D94" s="564"/>
      <c r="E94" s="564"/>
      <c r="F94" s="564"/>
      <c r="G94" s="564"/>
      <c r="H94" s="564"/>
      <c r="I94" s="565"/>
      <c r="K94" s="1435"/>
    </row>
    <row r="95" spans="2:11" ht="20.100000000000001" customHeight="1">
      <c r="B95" s="1036" t="s">
        <v>855</v>
      </c>
      <c r="C95" s="564">
        <v>1946</v>
      </c>
      <c r="D95" s="564">
        <v>1917</v>
      </c>
      <c r="E95" s="564">
        <v>1333</v>
      </c>
      <c r="F95" s="564">
        <v>1300</v>
      </c>
      <c r="G95" s="564">
        <v>2983</v>
      </c>
      <c r="H95" s="564">
        <v>3202</v>
      </c>
      <c r="I95" s="565">
        <v>12681</v>
      </c>
      <c r="J95" s="1210"/>
      <c r="K95" s="1436">
        <v>10766</v>
      </c>
    </row>
    <row r="96" spans="2:11" ht="20.100000000000001" customHeight="1">
      <c r="B96" s="20" t="s">
        <v>361</v>
      </c>
      <c r="C96" s="221">
        <v>1899</v>
      </c>
      <c r="D96" s="221">
        <v>1819</v>
      </c>
      <c r="E96" s="221">
        <v>1333</v>
      </c>
      <c r="F96" s="221">
        <v>1300</v>
      </c>
      <c r="G96" s="181">
        <v>10</v>
      </c>
      <c r="H96" s="221">
        <v>2016</v>
      </c>
      <c r="I96" s="255">
        <v>8377</v>
      </c>
      <c r="K96" s="1426">
        <v>8377</v>
      </c>
    </row>
    <row r="97" spans="2:11" ht="20.100000000000001" customHeight="1">
      <c r="B97" s="1437" t="s">
        <v>362</v>
      </c>
      <c r="C97" s="141">
        <v>47</v>
      </c>
      <c r="D97" s="141">
        <v>98</v>
      </c>
      <c r="E97" s="141" t="s">
        <v>8</v>
      </c>
      <c r="F97" s="141" t="s">
        <v>8</v>
      </c>
      <c r="G97" s="113">
        <v>2973</v>
      </c>
      <c r="H97" s="141">
        <v>1186</v>
      </c>
      <c r="I97" s="139">
        <v>4304</v>
      </c>
      <c r="K97" s="1438">
        <v>2389</v>
      </c>
    </row>
    <row r="98" spans="2:11" ht="20.100000000000001" customHeight="1">
      <c r="B98" s="1036" t="s">
        <v>843</v>
      </c>
      <c r="C98" s="564">
        <v>1217</v>
      </c>
      <c r="D98" s="564">
        <v>1225</v>
      </c>
      <c r="E98" s="564">
        <v>1005</v>
      </c>
      <c r="F98" s="564">
        <v>951</v>
      </c>
      <c r="G98" s="564">
        <v>1506</v>
      </c>
      <c r="H98" s="564">
        <v>2628</v>
      </c>
      <c r="I98" s="565">
        <v>8532</v>
      </c>
      <c r="J98" s="1210"/>
      <c r="K98" s="1436">
        <v>7494</v>
      </c>
    </row>
    <row r="99" spans="2:11" ht="20.100000000000001" customHeight="1">
      <c r="B99" s="1437" t="s">
        <v>361</v>
      </c>
      <c r="C99" s="141">
        <v>1211</v>
      </c>
      <c r="D99" s="141">
        <v>1181</v>
      </c>
      <c r="E99" s="141">
        <v>1005</v>
      </c>
      <c r="F99" s="141">
        <v>951</v>
      </c>
      <c r="G99" s="113">
        <v>8</v>
      </c>
      <c r="H99" s="141">
        <v>1604</v>
      </c>
      <c r="I99" s="139">
        <v>5960</v>
      </c>
      <c r="K99" s="1438">
        <v>5960</v>
      </c>
    </row>
    <row r="100" spans="2:11" ht="20.100000000000001" customHeight="1">
      <c r="B100" s="1437" t="s">
        <v>362</v>
      </c>
      <c r="C100" s="141">
        <v>6</v>
      </c>
      <c r="D100" s="141">
        <v>44</v>
      </c>
      <c r="E100" s="141" t="s">
        <v>8</v>
      </c>
      <c r="F100" s="141" t="s">
        <v>8</v>
      </c>
      <c r="G100" s="113">
        <v>1498</v>
      </c>
      <c r="H100" s="141">
        <v>1024</v>
      </c>
      <c r="I100" s="139">
        <v>2572</v>
      </c>
      <c r="K100" s="1438">
        <v>1534</v>
      </c>
    </row>
    <row r="101" spans="2:11" ht="20.100000000000001" customHeight="1">
      <c r="B101" s="1036" t="s">
        <v>842</v>
      </c>
      <c r="C101" s="564">
        <v>729</v>
      </c>
      <c r="D101" s="564">
        <v>692</v>
      </c>
      <c r="E101" s="564">
        <v>328</v>
      </c>
      <c r="F101" s="564">
        <v>349</v>
      </c>
      <c r="G101" s="564">
        <v>1477</v>
      </c>
      <c r="H101" s="564">
        <v>574</v>
      </c>
      <c r="I101" s="565">
        <v>4149</v>
      </c>
      <c r="J101" s="1210"/>
      <c r="K101" s="1436">
        <v>3272</v>
      </c>
    </row>
    <row r="102" spans="2:11" ht="20.100000000000001" customHeight="1">
      <c r="B102" s="1439" t="s">
        <v>361</v>
      </c>
      <c r="C102" s="221">
        <v>688</v>
      </c>
      <c r="D102" s="221">
        <v>638</v>
      </c>
      <c r="E102" s="221">
        <v>328</v>
      </c>
      <c r="F102" s="221">
        <v>349</v>
      </c>
      <c r="G102" s="181">
        <v>2</v>
      </c>
      <c r="H102" s="221">
        <v>412</v>
      </c>
      <c r="I102" s="255">
        <v>2417</v>
      </c>
      <c r="K102" s="1426">
        <v>2417</v>
      </c>
    </row>
    <row r="103" spans="2:11" ht="20.100000000000001" customHeight="1">
      <c r="B103" s="1440" t="s">
        <v>362</v>
      </c>
      <c r="C103" s="293">
        <v>41</v>
      </c>
      <c r="D103" s="293">
        <v>54</v>
      </c>
      <c r="E103" s="293" t="s">
        <v>8</v>
      </c>
      <c r="F103" s="293" t="s">
        <v>8</v>
      </c>
      <c r="G103" s="927">
        <v>1475</v>
      </c>
      <c r="H103" s="293">
        <v>162</v>
      </c>
      <c r="I103" s="547">
        <v>1732</v>
      </c>
      <c r="K103" s="1427">
        <v>855</v>
      </c>
    </row>
    <row r="104" spans="2:11" ht="20.100000000000001" customHeight="1">
      <c r="B104" s="1036" t="s">
        <v>863</v>
      </c>
      <c r="C104" s="564"/>
      <c r="D104" s="564"/>
      <c r="E104" s="564"/>
      <c r="F104" s="564"/>
      <c r="G104" s="564"/>
      <c r="H104" s="564"/>
      <c r="I104" s="565"/>
      <c r="K104" s="1435"/>
    </row>
    <row r="105" spans="2:11" ht="20.100000000000001" customHeight="1">
      <c r="B105" s="1036" t="s">
        <v>855</v>
      </c>
      <c r="C105" s="564">
        <v>1836</v>
      </c>
      <c r="D105" s="564">
        <v>1651</v>
      </c>
      <c r="E105" s="564">
        <v>1300</v>
      </c>
      <c r="F105" s="564">
        <v>1219</v>
      </c>
      <c r="G105" s="564">
        <v>2955</v>
      </c>
      <c r="H105" s="564">
        <v>3367</v>
      </c>
      <c r="I105" s="565">
        <v>12328</v>
      </c>
      <c r="J105" s="1210"/>
      <c r="K105" s="1436">
        <v>10402</v>
      </c>
    </row>
    <row r="106" spans="2:11" ht="20.100000000000001" customHeight="1">
      <c r="B106" s="20" t="s">
        <v>361</v>
      </c>
      <c r="C106" s="221">
        <v>1757</v>
      </c>
      <c r="D106" s="221">
        <v>1572</v>
      </c>
      <c r="E106" s="221">
        <v>1300</v>
      </c>
      <c r="F106" s="221">
        <v>1219</v>
      </c>
      <c r="G106" s="181">
        <v>12</v>
      </c>
      <c r="H106" s="221">
        <v>2245</v>
      </c>
      <c r="I106" s="255">
        <v>8105</v>
      </c>
      <c r="K106" s="1426">
        <v>8105</v>
      </c>
    </row>
    <row r="107" spans="2:11" ht="20.100000000000001" customHeight="1">
      <c r="B107" s="1437" t="s">
        <v>362</v>
      </c>
      <c r="C107" s="141">
        <v>79</v>
      </c>
      <c r="D107" s="141">
        <v>79</v>
      </c>
      <c r="E107" s="141" t="s">
        <v>8</v>
      </c>
      <c r="F107" s="141" t="s">
        <v>8</v>
      </c>
      <c r="G107" s="113">
        <v>2943</v>
      </c>
      <c r="H107" s="141">
        <v>1122</v>
      </c>
      <c r="I107" s="139">
        <v>4223</v>
      </c>
      <c r="K107" s="1438">
        <v>2297</v>
      </c>
    </row>
    <row r="108" spans="2:11" ht="20.100000000000001" customHeight="1">
      <c r="B108" s="1036" t="s">
        <v>843</v>
      </c>
      <c r="C108" s="564">
        <v>1083</v>
      </c>
      <c r="D108" s="564">
        <v>859</v>
      </c>
      <c r="E108" s="564">
        <v>994</v>
      </c>
      <c r="F108" s="564">
        <v>816</v>
      </c>
      <c r="G108" s="564">
        <v>1470</v>
      </c>
      <c r="H108" s="564">
        <v>2763</v>
      </c>
      <c r="I108" s="565">
        <v>7985</v>
      </c>
      <c r="J108" s="1210"/>
      <c r="K108" s="1436">
        <v>6954</v>
      </c>
    </row>
    <row r="109" spans="2:11" ht="20.100000000000001" customHeight="1">
      <c r="B109" s="1437" t="s">
        <v>361</v>
      </c>
      <c r="C109" s="141">
        <v>1070</v>
      </c>
      <c r="D109" s="141">
        <v>816</v>
      </c>
      <c r="E109" s="141">
        <v>994</v>
      </c>
      <c r="F109" s="141">
        <v>816</v>
      </c>
      <c r="G109" s="113">
        <v>8</v>
      </c>
      <c r="H109" s="141">
        <v>1803</v>
      </c>
      <c r="I109" s="139">
        <v>5507</v>
      </c>
      <c r="K109" s="1438">
        <v>5507</v>
      </c>
    </row>
    <row r="110" spans="2:11" ht="20.100000000000001" customHeight="1">
      <c r="B110" s="1437" t="s">
        <v>362</v>
      </c>
      <c r="C110" s="141">
        <v>13</v>
      </c>
      <c r="D110" s="141">
        <v>43</v>
      </c>
      <c r="E110" s="141" t="s">
        <v>8</v>
      </c>
      <c r="F110" s="141" t="s">
        <v>8</v>
      </c>
      <c r="G110" s="113">
        <v>1462</v>
      </c>
      <c r="H110" s="141">
        <v>960</v>
      </c>
      <c r="I110" s="139">
        <v>2478</v>
      </c>
      <c r="K110" s="1438">
        <v>1447</v>
      </c>
    </row>
    <row r="111" spans="2:11" ht="20.100000000000001" customHeight="1">
      <c r="B111" s="1036" t="s">
        <v>842</v>
      </c>
      <c r="C111" s="564">
        <v>753</v>
      </c>
      <c r="D111" s="564">
        <v>792</v>
      </c>
      <c r="E111" s="564">
        <v>306</v>
      </c>
      <c r="F111" s="564">
        <v>403</v>
      </c>
      <c r="G111" s="564">
        <v>1485</v>
      </c>
      <c r="H111" s="564">
        <v>604</v>
      </c>
      <c r="I111" s="565">
        <v>4343</v>
      </c>
      <c r="J111" s="1210"/>
      <c r="K111" s="1436">
        <v>3448</v>
      </c>
    </row>
    <row r="112" spans="2:11" ht="20.100000000000001" customHeight="1">
      <c r="B112" s="1439" t="s">
        <v>361</v>
      </c>
      <c r="C112" s="221">
        <v>687</v>
      </c>
      <c r="D112" s="221">
        <v>756</v>
      </c>
      <c r="E112" s="221">
        <v>306</v>
      </c>
      <c r="F112" s="221">
        <v>403</v>
      </c>
      <c r="G112" s="181">
        <v>4</v>
      </c>
      <c r="H112" s="221">
        <v>442</v>
      </c>
      <c r="I112" s="255">
        <v>2598</v>
      </c>
      <c r="K112" s="1426">
        <v>2598</v>
      </c>
    </row>
    <row r="113" spans="2:11" ht="20.100000000000001" customHeight="1">
      <c r="B113" s="1441" t="s">
        <v>362</v>
      </c>
      <c r="C113" s="1442">
        <v>66</v>
      </c>
      <c r="D113" s="1442">
        <v>36</v>
      </c>
      <c r="E113" s="1442" t="s">
        <v>8</v>
      </c>
      <c r="F113" s="1442" t="s">
        <v>8</v>
      </c>
      <c r="G113" s="1442">
        <v>1481</v>
      </c>
      <c r="H113" s="1442">
        <v>162</v>
      </c>
      <c r="I113" s="565">
        <v>1745</v>
      </c>
      <c r="K113" s="1435">
        <v>850</v>
      </c>
    </row>
    <row r="114" spans="2:11" ht="20.100000000000001" customHeight="1">
      <c r="B114" s="1419" t="s">
        <v>1199</v>
      </c>
      <c r="C114" s="1430"/>
      <c r="D114" s="1430"/>
      <c r="E114" s="1430"/>
      <c r="F114" s="1430"/>
      <c r="G114" s="1430"/>
      <c r="H114" s="1430"/>
      <c r="I114" s="1430"/>
      <c r="J114" s="1430"/>
      <c r="K114" s="1430"/>
    </row>
    <row r="115" spans="2:11" ht="25.5" customHeight="1">
      <c r="B115" s="1714" t="s">
        <v>1201</v>
      </c>
      <c r="C115" s="1714"/>
      <c r="D115" s="1714"/>
      <c r="E115" s="1714"/>
      <c r="F115" s="1714"/>
      <c r="G115" s="1714"/>
      <c r="H115" s="1714"/>
      <c r="I115" s="1714"/>
      <c r="J115" s="1714"/>
      <c r="K115" s="1714"/>
    </row>
    <row r="116" spans="2:11" ht="20.100000000000001" customHeight="1">
      <c r="B116" s="1036" t="s">
        <v>1203</v>
      </c>
      <c r="C116" s="564"/>
      <c r="D116" s="564"/>
      <c r="E116" s="564"/>
      <c r="F116" s="564"/>
      <c r="G116" s="564"/>
      <c r="H116" s="564"/>
      <c r="I116" s="565"/>
      <c r="K116" s="1435"/>
    </row>
    <row r="117" spans="2:11" ht="20.100000000000001" customHeight="1">
      <c r="B117" s="1036" t="s">
        <v>855</v>
      </c>
      <c r="C117" s="564">
        <v>2042</v>
      </c>
      <c r="D117" s="564">
        <v>1605</v>
      </c>
      <c r="E117" s="564">
        <v>1227</v>
      </c>
      <c r="F117" s="564">
        <v>1305</v>
      </c>
      <c r="G117" s="564">
        <v>2485</v>
      </c>
      <c r="H117" s="564">
        <v>3398</v>
      </c>
      <c r="I117" s="565">
        <v>12062</v>
      </c>
      <c r="J117" s="1210"/>
      <c r="K117" s="1436">
        <v>10320</v>
      </c>
    </row>
    <row r="118" spans="2:11" ht="20.100000000000001" customHeight="1">
      <c r="B118" s="20" t="s">
        <v>361</v>
      </c>
      <c r="C118" s="221">
        <v>1973</v>
      </c>
      <c r="D118" s="221">
        <v>1605</v>
      </c>
      <c r="E118" s="221">
        <v>1227</v>
      </c>
      <c r="F118" s="221">
        <v>1305</v>
      </c>
      <c r="G118" s="181">
        <v>8</v>
      </c>
      <c r="H118" s="221">
        <v>2273</v>
      </c>
      <c r="I118" s="255">
        <v>8391</v>
      </c>
      <c r="K118" s="1426">
        <v>8391</v>
      </c>
    </row>
    <row r="119" spans="2:11" ht="20.100000000000001" customHeight="1">
      <c r="B119" s="1437" t="s">
        <v>362</v>
      </c>
      <c r="C119" s="141">
        <v>69</v>
      </c>
      <c r="D119" s="141" t="s">
        <v>8</v>
      </c>
      <c r="E119" s="141" t="s">
        <v>8</v>
      </c>
      <c r="F119" s="141" t="s">
        <v>8</v>
      </c>
      <c r="G119" s="113">
        <v>2477</v>
      </c>
      <c r="H119" s="141">
        <v>1125</v>
      </c>
      <c r="I119" s="139">
        <v>3671</v>
      </c>
      <c r="K119" s="1438">
        <v>1929</v>
      </c>
    </row>
    <row r="120" spans="2:11" ht="20.100000000000001" customHeight="1">
      <c r="B120" s="1036" t="s">
        <v>843</v>
      </c>
      <c r="C120" s="564">
        <v>1010</v>
      </c>
      <c r="D120" s="564">
        <v>823</v>
      </c>
      <c r="E120" s="564">
        <v>957</v>
      </c>
      <c r="F120" s="564">
        <v>907</v>
      </c>
      <c r="G120" s="564">
        <v>1543</v>
      </c>
      <c r="H120" s="564">
        <v>2740</v>
      </c>
      <c r="I120" s="565">
        <v>7980</v>
      </c>
      <c r="J120" s="1210"/>
      <c r="K120" s="1436">
        <v>6891</v>
      </c>
    </row>
    <row r="121" spans="2:11" ht="20.100000000000001" customHeight="1">
      <c r="B121" s="1437" t="s">
        <v>361</v>
      </c>
      <c r="C121" s="141">
        <v>1005</v>
      </c>
      <c r="D121" s="141">
        <v>823</v>
      </c>
      <c r="E121" s="141">
        <v>957</v>
      </c>
      <c r="F121" s="141">
        <v>907</v>
      </c>
      <c r="G121" s="113">
        <v>7</v>
      </c>
      <c r="H121" s="141">
        <v>1789</v>
      </c>
      <c r="I121" s="139">
        <v>5488</v>
      </c>
      <c r="K121" s="1438">
        <v>5488</v>
      </c>
    </row>
    <row r="122" spans="2:11" ht="20.100000000000001" customHeight="1">
      <c r="B122" s="1437" t="s">
        <v>362</v>
      </c>
      <c r="C122" s="141">
        <v>5</v>
      </c>
      <c r="D122" s="141" t="s">
        <v>8</v>
      </c>
      <c r="E122" s="141" t="s">
        <v>8</v>
      </c>
      <c r="F122" s="141" t="s">
        <v>8</v>
      </c>
      <c r="G122" s="113">
        <v>1536</v>
      </c>
      <c r="H122" s="141">
        <v>951</v>
      </c>
      <c r="I122" s="139">
        <v>2492</v>
      </c>
      <c r="K122" s="1438">
        <v>1403</v>
      </c>
    </row>
    <row r="123" spans="2:11" ht="20.100000000000001" customHeight="1">
      <c r="B123" s="1036" t="s">
        <v>842</v>
      </c>
      <c r="C123" s="564">
        <v>1032</v>
      </c>
      <c r="D123" s="564">
        <v>782</v>
      </c>
      <c r="E123" s="564">
        <v>270</v>
      </c>
      <c r="F123" s="564">
        <v>398</v>
      </c>
      <c r="G123" s="564">
        <v>942</v>
      </c>
      <c r="H123" s="564">
        <v>658</v>
      </c>
      <c r="I123" s="565">
        <v>4082</v>
      </c>
      <c r="J123" s="1210"/>
      <c r="K123" s="1436">
        <v>3429</v>
      </c>
    </row>
    <row r="124" spans="2:11" ht="20.100000000000001" customHeight="1">
      <c r="B124" s="1439" t="s">
        <v>361</v>
      </c>
      <c r="C124" s="221">
        <v>968</v>
      </c>
      <c r="D124" s="221">
        <v>782</v>
      </c>
      <c r="E124" s="221">
        <v>270</v>
      </c>
      <c r="F124" s="221">
        <v>398</v>
      </c>
      <c r="G124" s="181">
        <v>1</v>
      </c>
      <c r="H124" s="221">
        <v>484</v>
      </c>
      <c r="I124" s="255">
        <v>2903</v>
      </c>
      <c r="K124" s="1426">
        <v>2903</v>
      </c>
    </row>
    <row r="125" spans="2:11" ht="20.100000000000001" customHeight="1">
      <c r="B125" s="1440" t="s">
        <v>362</v>
      </c>
      <c r="C125" s="293">
        <v>64</v>
      </c>
      <c r="D125" s="293" t="s">
        <v>8</v>
      </c>
      <c r="E125" s="293" t="s">
        <v>8</v>
      </c>
      <c r="F125" s="293" t="s">
        <v>8</v>
      </c>
      <c r="G125" s="927">
        <v>941</v>
      </c>
      <c r="H125" s="293">
        <v>174</v>
      </c>
      <c r="I125" s="547">
        <v>1179</v>
      </c>
      <c r="K125" s="1427">
        <v>526</v>
      </c>
    </row>
    <row r="126" spans="2:11" ht="20.100000000000001" customHeight="1">
      <c r="B126" s="569" t="s">
        <v>1204</v>
      </c>
      <c r="C126" s="570"/>
      <c r="D126" s="570"/>
      <c r="E126" s="570"/>
      <c r="F126" s="570"/>
      <c r="G126" s="570"/>
      <c r="H126" s="570"/>
      <c r="I126" s="519"/>
      <c r="K126" s="1443"/>
    </row>
    <row r="127" spans="2:11" ht="20.100000000000001" customHeight="1">
      <c r="B127" s="569" t="s">
        <v>855</v>
      </c>
      <c r="C127" s="570">
        <v>1858.990355124163</v>
      </c>
      <c r="D127" s="570">
        <v>2058.163007935043</v>
      </c>
      <c r="E127" s="570">
        <v>1160.8183521480446</v>
      </c>
      <c r="F127" s="570">
        <v>1773</v>
      </c>
      <c r="G127" s="1418"/>
      <c r="H127" s="570">
        <v>3338.6799308611799</v>
      </c>
      <c r="I127" s="519">
        <v>10189.538500394407</v>
      </c>
      <c r="K127" s="1444">
        <v>10189.538500394407</v>
      </c>
    </row>
    <row r="128" spans="2:11" ht="20.100000000000001" customHeight="1">
      <c r="B128" s="1437" t="s">
        <v>361</v>
      </c>
      <c r="C128" s="141">
        <v>1786.2738886112534</v>
      </c>
      <c r="D128" s="141">
        <v>2058.163007935043</v>
      </c>
      <c r="E128" s="141">
        <v>1160.8183521480446</v>
      </c>
      <c r="F128" s="141">
        <v>1239</v>
      </c>
      <c r="G128" s="113"/>
      <c r="H128" s="141">
        <v>2238</v>
      </c>
      <c r="I128" s="139">
        <v>8482</v>
      </c>
      <c r="K128" s="1438">
        <v>8482</v>
      </c>
    </row>
    <row r="129" spans="2:11" ht="20.100000000000001" customHeight="1">
      <c r="B129" s="1437" t="s">
        <v>362</v>
      </c>
      <c r="C129" s="141">
        <v>72.716466512909676</v>
      </c>
      <c r="D129" s="141" t="s">
        <v>8</v>
      </c>
      <c r="E129" s="141" t="s">
        <v>8</v>
      </c>
      <c r="F129" s="141">
        <v>534</v>
      </c>
      <c r="G129" s="113"/>
      <c r="H129" s="141">
        <v>1101</v>
      </c>
      <c r="I129" s="139">
        <v>1708.1688725842148</v>
      </c>
      <c r="K129" s="1438">
        <v>1708.1688725842148</v>
      </c>
    </row>
    <row r="130" spans="2:11" ht="20.100000000000001" customHeight="1">
      <c r="B130" s="569" t="s">
        <v>843</v>
      </c>
      <c r="C130" s="570">
        <v>919</v>
      </c>
      <c r="D130" s="570">
        <v>1242.6716971570925</v>
      </c>
      <c r="E130" s="570">
        <v>920.22616502754204</v>
      </c>
      <c r="F130" s="570">
        <v>1173</v>
      </c>
      <c r="G130" s="1418"/>
      <c r="H130" s="570">
        <v>2735</v>
      </c>
      <c r="I130" s="519">
        <v>6989.5418676995287</v>
      </c>
      <c r="K130" s="1444">
        <v>6989.5418676995287</v>
      </c>
    </row>
    <row r="131" spans="2:11" ht="20.100000000000001" customHeight="1">
      <c r="B131" s="1439" t="s">
        <v>361</v>
      </c>
      <c r="C131" s="221">
        <v>914</v>
      </c>
      <c r="D131" s="221">
        <v>1242.6716971570925</v>
      </c>
      <c r="E131" s="221">
        <v>920.22616502754204</v>
      </c>
      <c r="F131" s="221">
        <v>842.18229093751154</v>
      </c>
      <c r="G131" s="181"/>
      <c r="H131" s="221">
        <v>1785</v>
      </c>
      <c r="I131" s="255">
        <v>5703.5049490585352</v>
      </c>
      <c r="K131" s="1426">
        <v>5703.5049490585352</v>
      </c>
    </row>
    <row r="132" spans="2:11" ht="20.100000000000001" customHeight="1">
      <c r="B132" s="1445" t="s">
        <v>362</v>
      </c>
      <c r="C132" s="512">
        <v>5.311228485997316</v>
      </c>
      <c r="D132" s="512" t="s">
        <v>8</v>
      </c>
      <c r="E132" s="512" t="s">
        <v>8</v>
      </c>
      <c r="F132" s="512">
        <v>331</v>
      </c>
      <c r="G132" s="511"/>
      <c r="H132" s="512">
        <v>949.94511801519161</v>
      </c>
      <c r="I132" s="558">
        <v>1286.0369186409946</v>
      </c>
      <c r="K132" s="1446">
        <v>1286.0369186409946</v>
      </c>
    </row>
    <row r="133" spans="2:11" ht="20.100000000000001" customHeight="1">
      <c r="B133" s="569" t="s">
        <v>842</v>
      </c>
      <c r="C133" s="570">
        <v>940</v>
      </c>
      <c r="D133" s="570">
        <v>815.4913107779505</v>
      </c>
      <c r="E133" s="570">
        <v>240.59218712050256</v>
      </c>
      <c r="F133" s="570">
        <v>600</v>
      </c>
      <c r="G133" s="1418"/>
      <c r="H133" s="570">
        <v>604</v>
      </c>
      <c r="I133" s="519">
        <v>3199.9966326948784</v>
      </c>
      <c r="K133" s="1444">
        <v>3199.9966326948784</v>
      </c>
    </row>
    <row r="134" spans="2:11" ht="20.100000000000001" customHeight="1">
      <c r="B134" s="1439" t="s">
        <v>361</v>
      </c>
      <c r="C134" s="221">
        <v>871.82690450288521</v>
      </c>
      <c r="D134" s="221">
        <v>815.4913107779505</v>
      </c>
      <c r="E134" s="221">
        <v>240.59218712050256</v>
      </c>
      <c r="F134" s="221">
        <v>396.54707940976851</v>
      </c>
      <c r="G134" s="181"/>
      <c r="H134" s="221">
        <v>453.4071969405511</v>
      </c>
      <c r="I134" s="255">
        <v>2777.8646787516582</v>
      </c>
      <c r="K134" s="1426">
        <v>2777.8646787516582</v>
      </c>
    </row>
    <row r="135" spans="2:11" ht="20.100000000000001" customHeight="1">
      <c r="B135" s="1445" t="s">
        <v>362</v>
      </c>
      <c r="C135" s="512">
        <v>68</v>
      </c>
      <c r="D135" s="512" t="s">
        <v>8</v>
      </c>
      <c r="E135" s="512" t="s">
        <v>8</v>
      </c>
      <c r="F135" s="512">
        <v>203</v>
      </c>
      <c r="G135" s="511"/>
      <c r="H135" s="512">
        <v>151.34980407741733</v>
      </c>
      <c r="I135" s="558">
        <v>422.13195394322003</v>
      </c>
      <c r="K135" s="1446">
        <v>422.13195394322003</v>
      </c>
    </row>
    <row r="136" spans="2:11" ht="20.100000000000001" customHeight="1">
      <c r="B136" s="1419" t="s">
        <v>1199</v>
      </c>
      <c r="C136" s="1447"/>
      <c r="D136" s="1447"/>
      <c r="E136" s="1447"/>
      <c r="F136" s="1447"/>
      <c r="G136" s="1447"/>
      <c r="H136" s="1447"/>
      <c r="I136" s="1447"/>
      <c r="J136" s="1447"/>
      <c r="K136" s="1447"/>
    </row>
    <row r="137" spans="2:11" ht="25.5" customHeight="1">
      <c r="B137" s="1714" t="s">
        <v>1201</v>
      </c>
      <c r="C137" s="1714"/>
      <c r="D137" s="1714"/>
      <c r="E137" s="1714"/>
      <c r="F137" s="1714"/>
      <c r="G137" s="1714"/>
      <c r="H137" s="1714"/>
      <c r="I137" s="1714"/>
      <c r="J137" s="1714"/>
      <c r="K137" s="1714"/>
    </row>
  </sheetData>
  <mergeCells count="8">
    <mergeCell ref="B1:C1"/>
    <mergeCell ref="B137:K137"/>
    <mergeCell ref="C5:I5"/>
    <mergeCell ref="B38:C38"/>
    <mergeCell ref="C46:K46"/>
    <mergeCell ref="B80:K80"/>
    <mergeCell ref="C82:K82"/>
    <mergeCell ref="B115:K115"/>
  </mergeCells>
  <hyperlinks>
    <hyperlink ref="A2" location="Summary!A1" display=" " xr:uid="{E260C87E-8084-4398-9266-A1858F656BA6}"/>
  </hyperlinks>
  <pageMargins left="0.74803149606299213" right="0.74803149606299213" top="0.98425196850393704" bottom="0.98425196850393704" header="0.51181102362204722" footer="0.51181102362204722"/>
  <pageSetup paperSize="9" scale="46" fitToHeight="3" orientation="portrait" horizontalDpi="4294967292" verticalDpi="4294967292" r:id="rId1"/>
  <headerFooter>
    <oddFooter>&amp;L&amp;1#&amp;"Calibri"&amp;10&amp;K000000TOTAL Classification: Restricted Distribution TOTAL - All rights reserved</oddFooter>
  </headerFooter>
  <rowBreaks count="1" manualBreakCount="1">
    <brk id="79" max="16383" man="1"/>
  </row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66392-EFB5-433A-B5DF-55241B27767B}">
  <sheetPr>
    <tabColor rgb="FF32C8C8"/>
  </sheetPr>
  <dimension ref="A1:N141"/>
  <sheetViews>
    <sheetView showGridLines="0" zoomScaleNormal="100" zoomScaleSheetLayoutView="100" workbookViewId="0">
      <pane xSplit="1" ySplit="8" topLeftCell="B66" activePane="bottomRight" state="frozen"/>
      <selection activeCell="I30" sqref="I30"/>
      <selection pane="topRight" activeCell="I30" sqref="I30"/>
      <selection pane="bottomLeft" activeCell="I30" sqref="I30"/>
      <selection pane="bottomRight"/>
    </sheetView>
  </sheetViews>
  <sheetFormatPr baseColWidth="10" defaultColWidth="10.875" defaultRowHeight="20.100000000000001" customHeight="1"/>
  <cols>
    <col min="1" max="1" width="5.5" style="1130" customWidth="1"/>
    <col min="2" max="2" width="46.125" style="1130" customWidth="1"/>
    <col min="3" max="9" width="12" style="1130" customWidth="1"/>
    <col min="10" max="10" width="0.875" style="1298" customWidth="1"/>
    <col min="11" max="11" width="12" style="1130" customWidth="1"/>
    <col min="12" max="12" width="1.125" style="1130" customWidth="1"/>
    <col min="13" max="16384" width="10.875" style="1130"/>
  </cols>
  <sheetData>
    <row r="1" spans="1:11" ht="20.100000000000001" customHeight="1">
      <c r="B1" s="1663" t="s">
        <v>1305</v>
      </c>
      <c r="C1" s="1663"/>
    </row>
    <row r="2" spans="1:11" ht="20.100000000000001" customHeight="1">
      <c r="A2" s="1131" t="s">
        <v>11</v>
      </c>
      <c r="B2" s="1691" t="s">
        <v>363</v>
      </c>
      <c r="C2" s="1691"/>
      <c r="D2" s="1691"/>
      <c r="E2" s="1691"/>
      <c r="F2" s="1691"/>
      <c r="G2" s="1691"/>
      <c r="H2" s="1691"/>
      <c r="I2" s="1691"/>
      <c r="J2" s="1691"/>
      <c r="K2" s="1691"/>
    </row>
    <row r="3" spans="1:11" ht="20.100000000000001" customHeight="1">
      <c r="B3" s="1079"/>
    </row>
    <row r="4" spans="1:11" ht="20.100000000000001" customHeight="1">
      <c r="B4" s="260"/>
      <c r="C4" s="260"/>
      <c r="D4" s="260"/>
      <c r="E4" s="260"/>
      <c r="F4" s="260"/>
      <c r="G4" s="260"/>
      <c r="H4" s="260"/>
      <c r="I4" s="1300"/>
      <c r="J4" s="1448"/>
    </row>
    <row r="5" spans="1:11" ht="20.100000000000001" customHeight="1">
      <c r="B5" s="1718" t="s">
        <v>364</v>
      </c>
      <c r="C5" s="1718"/>
      <c r="D5" s="1718"/>
      <c r="E5" s="1718"/>
      <c r="F5" s="1718"/>
      <c r="G5" s="1718"/>
      <c r="H5" s="1718"/>
      <c r="I5" s="1449"/>
      <c r="J5" s="1450"/>
      <c r="K5" s="1449"/>
    </row>
    <row r="6" spans="1:11" ht="20.100000000000001" customHeight="1">
      <c r="B6" s="1082"/>
      <c r="C6" s="1715" t="s">
        <v>365</v>
      </c>
      <c r="D6" s="1715"/>
      <c r="E6" s="1715"/>
      <c r="F6" s="1715"/>
      <c r="G6" s="1715"/>
      <c r="H6" s="1715"/>
      <c r="I6" s="1715"/>
      <c r="J6" s="1715"/>
      <c r="K6" s="1715"/>
    </row>
    <row r="7" spans="1:11" ht="20.100000000000001" customHeight="1">
      <c r="B7" s="256" t="s">
        <v>366</v>
      </c>
      <c r="C7" s="559" t="s">
        <v>367</v>
      </c>
      <c r="D7" s="559"/>
      <c r="E7" s="559"/>
      <c r="F7" s="559"/>
      <c r="G7" s="559"/>
      <c r="H7" s="559"/>
      <c r="I7" s="559"/>
      <c r="J7" s="1451"/>
      <c r="K7" s="559" t="s">
        <v>368</v>
      </c>
    </row>
    <row r="8" spans="1:11" ht="42.75" customHeight="1">
      <c r="B8" s="543" t="s">
        <v>855</v>
      </c>
      <c r="C8" s="544" t="s">
        <v>346</v>
      </c>
      <c r="D8" s="545" t="s">
        <v>308</v>
      </c>
      <c r="E8" s="544" t="s">
        <v>316</v>
      </c>
      <c r="F8" s="949" t="s">
        <v>1196</v>
      </c>
      <c r="G8" s="545" t="s">
        <v>296</v>
      </c>
      <c r="H8" s="544" t="s">
        <v>347</v>
      </c>
      <c r="I8" s="1043" t="s">
        <v>25</v>
      </c>
      <c r="J8" s="261"/>
      <c r="K8" s="544" t="s">
        <v>308</v>
      </c>
    </row>
    <row r="9" spans="1:11" ht="20.100000000000001" customHeight="1">
      <c r="B9" s="553" t="s">
        <v>844</v>
      </c>
      <c r="C9" s="535">
        <v>1188</v>
      </c>
      <c r="D9" s="535">
        <v>168</v>
      </c>
      <c r="E9" s="535">
        <v>612</v>
      </c>
      <c r="F9" s="535">
        <v>482</v>
      </c>
      <c r="G9" s="535">
        <v>9</v>
      </c>
      <c r="H9" s="535">
        <v>1218</v>
      </c>
      <c r="I9" s="534">
        <v>3677</v>
      </c>
      <c r="J9" s="535"/>
      <c r="K9" s="535">
        <v>928</v>
      </c>
    </row>
    <row r="10" spans="1:11" ht="20.100000000000001" customHeight="1">
      <c r="B10" s="20" t="s">
        <v>348</v>
      </c>
      <c r="C10" s="221">
        <v>122</v>
      </c>
      <c r="D10" s="221">
        <v>51</v>
      </c>
      <c r="E10" s="221">
        <v>-3</v>
      </c>
      <c r="F10" s="221">
        <v>40</v>
      </c>
      <c r="G10" s="221" t="s">
        <v>8</v>
      </c>
      <c r="H10" s="221">
        <v>141</v>
      </c>
      <c r="I10" s="255">
        <v>351</v>
      </c>
      <c r="J10" s="115"/>
      <c r="K10" s="262">
        <v>-26</v>
      </c>
    </row>
    <row r="11" spans="1:11" ht="20.100000000000001" customHeight="1">
      <c r="B11" s="20" t="s">
        <v>349</v>
      </c>
      <c r="C11" s="221">
        <v>7</v>
      </c>
      <c r="D11" s="221">
        <v>2</v>
      </c>
      <c r="E11" s="221">
        <v>8</v>
      </c>
      <c r="F11" s="221">
        <v>34</v>
      </c>
      <c r="G11" s="221" t="s">
        <v>8</v>
      </c>
      <c r="H11" s="221">
        <v>404</v>
      </c>
      <c r="I11" s="255">
        <v>455</v>
      </c>
      <c r="J11" s="115"/>
      <c r="K11" s="262" t="s">
        <v>8</v>
      </c>
    </row>
    <row r="12" spans="1:11" ht="20.100000000000001" customHeight="1">
      <c r="B12" s="20" t="s">
        <v>793</v>
      </c>
      <c r="C12" s="221" t="s">
        <v>8</v>
      </c>
      <c r="D12" s="221">
        <v>83</v>
      </c>
      <c r="E12" s="221">
        <v>12</v>
      </c>
      <c r="F12" s="221">
        <v>209</v>
      </c>
      <c r="G12" s="221" t="s">
        <v>8</v>
      </c>
      <c r="H12" s="221">
        <v>60</v>
      </c>
      <c r="I12" s="255">
        <v>364</v>
      </c>
      <c r="J12" s="115"/>
      <c r="K12" s="262" t="s">
        <v>8</v>
      </c>
    </row>
    <row r="13" spans="1:11" ht="20.100000000000001" customHeight="1">
      <c r="B13" s="20" t="s">
        <v>808</v>
      </c>
      <c r="C13" s="221">
        <v>-3</v>
      </c>
      <c r="D13" s="221" t="s">
        <v>8</v>
      </c>
      <c r="E13" s="221">
        <v>-23</v>
      </c>
      <c r="F13" s="221">
        <v>-36</v>
      </c>
      <c r="G13" s="221" t="s">
        <v>8</v>
      </c>
      <c r="H13" s="221" t="s">
        <v>8</v>
      </c>
      <c r="I13" s="255">
        <v>-62</v>
      </c>
      <c r="J13" s="115"/>
      <c r="K13" s="262">
        <v>-24</v>
      </c>
    </row>
    <row r="14" spans="1:11" ht="20.100000000000001" customHeight="1">
      <c r="B14" s="329" t="s">
        <v>352</v>
      </c>
      <c r="C14" s="293">
        <v>-185</v>
      </c>
      <c r="D14" s="293">
        <v>-24</v>
      </c>
      <c r="E14" s="293">
        <v>-26</v>
      </c>
      <c r="F14" s="293">
        <v>-75</v>
      </c>
      <c r="G14" s="293">
        <v>-1</v>
      </c>
      <c r="H14" s="293">
        <v>-136</v>
      </c>
      <c r="I14" s="547">
        <v>-447</v>
      </c>
      <c r="J14" s="115"/>
      <c r="K14" s="560">
        <v>-35</v>
      </c>
    </row>
    <row r="15" spans="1:11" ht="20.100000000000001" customHeight="1">
      <c r="B15" s="553" t="s">
        <v>845</v>
      </c>
      <c r="C15" s="535">
        <v>1129</v>
      </c>
      <c r="D15" s="535">
        <v>280</v>
      </c>
      <c r="E15" s="535">
        <v>580</v>
      </c>
      <c r="F15" s="535">
        <v>654</v>
      </c>
      <c r="G15" s="535">
        <v>8</v>
      </c>
      <c r="H15" s="535">
        <v>1687</v>
      </c>
      <c r="I15" s="534">
        <v>4338</v>
      </c>
      <c r="J15" s="535"/>
      <c r="K15" s="535">
        <v>843</v>
      </c>
    </row>
    <row r="16" spans="1:11" ht="20.100000000000001" customHeight="1">
      <c r="B16" s="20" t="s">
        <v>348</v>
      </c>
      <c r="C16" s="221">
        <v>97</v>
      </c>
      <c r="D16" s="221">
        <v>51</v>
      </c>
      <c r="E16" s="221">
        <v>14</v>
      </c>
      <c r="F16" s="221">
        <v>40</v>
      </c>
      <c r="G16" s="221">
        <v>2</v>
      </c>
      <c r="H16" s="221">
        <v>206</v>
      </c>
      <c r="I16" s="255">
        <v>410</v>
      </c>
      <c r="J16" s="115"/>
      <c r="K16" s="262">
        <v>-1</v>
      </c>
    </row>
    <row r="17" spans="2:13" ht="20.100000000000001" customHeight="1">
      <c r="B17" s="20" t="s">
        <v>349</v>
      </c>
      <c r="C17" s="221">
        <v>1</v>
      </c>
      <c r="D17" s="221">
        <v>62</v>
      </c>
      <c r="E17" s="221">
        <v>9</v>
      </c>
      <c r="F17" s="221" t="s">
        <v>8</v>
      </c>
      <c r="G17" s="221" t="s">
        <v>8</v>
      </c>
      <c r="H17" s="221">
        <v>1</v>
      </c>
      <c r="I17" s="255">
        <v>73</v>
      </c>
      <c r="J17" s="115"/>
      <c r="K17" s="262" t="s">
        <v>8</v>
      </c>
    </row>
    <row r="18" spans="2:13" ht="20.100000000000001" customHeight="1">
      <c r="B18" s="20" t="s">
        <v>793</v>
      </c>
      <c r="C18" s="221">
        <v>7</v>
      </c>
      <c r="D18" s="221" t="s">
        <v>8</v>
      </c>
      <c r="E18" s="221" t="s">
        <v>8</v>
      </c>
      <c r="F18" s="221">
        <v>20</v>
      </c>
      <c r="G18" s="221" t="s">
        <v>8</v>
      </c>
      <c r="H18" s="221">
        <v>16</v>
      </c>
      <c r="I18" s="255">
        <v>43</v>
      </c>
      <c r="J18" s="115"/>
      <c r="K18" s="262" t="s">
        <v>8</v>
      </c>
    </row>
    <row r="19" spans="2:13" ht="20.100000000000001" customHeight="1">
      <c r="B19" s="20" t="s">
        <v>808</v>
      </c>
      <c r="C19" s="221" t="s">
        <v>8</v>
      </c>
      <c r="D19" s="221" t="s">
        <v>8</v>
      </c>
      <c r="E19" s="221" t="s">
        <v>8</v>
      </c>
      <c r="F19" s="221">
        <v>-2</v>
      </c>
      <c r="G19" s="221" t="s">
        <v>8</v>
      </c>
      <c r="H19" s="221" t="s">
        <v>8</v>
      </c>
      <c r="I19" s="255">
        <v>-2</v>
      </c>
      <c r="J19" s="115"/>
      <c r="K19" s="262" t="s">
        <v>8</v>
      </c>
    </row>
    <row r="20" spans="2:13" ht="20.100000000000001" customHeight="1">
      <c r="B20" s="329" t="s">
        <v>352</v>
      </c>
      <c r="C20" s="293">
        <v>-202</v>
      </c>
      <c r="D20" s="293">
        <v>-23</v>
      </c>
      <c r="E20" s="293">
        <v>-38</v>
      </c>
      <c r="F20" s="293">
        <v>-79</v>
      </c>
      <c r="G20" s="293">
        <v>-2</v>
      </c>
      <c r="H20" s="293">
        <v>-152</v>
      </c>
      <c r="I20" s="547">
        <v>-496</v>
      </c>
      <c r="J20" s="115"/>
      <c r="K20" s="560">
        <v>-36</v>
      </c>
    </row>
    <row r="21" spans="2:13" ht="20.100000000000001" customHeight="1">
      <c r="B21" s="553" t="s">
        <v>846</v>
      </c>
      <c r="C21" s="535">
        <v>1032</v>
      </c>
      <c r="D21" s="535">
        <v>370</v>
      </c>
      <c r="E21" s="535">
        <v>565</v>
      </c>
      <c r="F21" s="535">
        <v>633</v>
      </c>
      <c r="G21" s="535">
        <v>8</v>
      </c>
      <c r="H21" s="535">
        <v>1758</v>
      </c>
      <c r="I21" s="534">
        <v>4366</v>
      </c>
      <c r="J21" s="535"/>
      <c r="K21" s="535">
        <v>806</v>
      </c>
    </row>
    <row r="22" spans="2:13" ht="20.100000000000001" customHeight="1">
      <c r="B22" s="20" t="s">
        <v>348</v>
      </c>
      <c r="C22" s="221">
        <v>50</v>
      </c>
      <c r="D22" s="221">
        <v>169</v>
      </c>
      <c r="E22" s="221">
        <v>56</v>
      </c>
      <c r="F22" s="221">
        <v>34</v>
      </c>
      <c r="G22" s="221">
        <v>4</v>
      </c>
      <c r="H22" s="221">
        <v>164</v>
      </c>
      <c r="I22" s="255">
        <v>477</v>
      </c>
      <c r="J22" s="115"/>
      <c r="K22" s="262" t="s">
        <v>1205</v>
      </c>
      <c r="M22" s="1220"/>
    </row>
    <row r="23" spans="2:13" ht="20.100000000000001" customHeight="1">
      <c r="B23" s="20" t="s">
        <v>349</v>
      </c>
      <c r="C23" s="221">
        <v>1</v>
      </c>
      <c r="D23" s="221">
        <v>4</v>
      </c>
      <c r="E23" s="221" t="s">
        <v>292</v>
      </c>
      <c r="F23" s="221" t="s">
        <v>8</v>
      </c>
      <c r="G23" s="221" t="s">
        <v>8</v>
      </c>
      <c r="H23" s="221">
        <v>1</v>
      </c>
      <c r="I23" s="255">
        <v>6</v>
      </c>
      <c r="J23" s="115"/>
      <c r="K23" s="262" t="s">
        <v>8</v>
      </c>
    </row>
    <row r="24" spans="2:13" ht="20.100000000000001" customHeight="1">
      <c r="B24" s="20" t="s">
        <v>793</v>
      </c>
      <c r="C24" s="221" t="s">
        <v>8</v>
      </c>
      <c r="D24" s="221" t="s">
        <v>8</v>
      </c>
      <c r="E24" s="221" t="s">
        <v>8</v>
      </c>
      <c r="F24" s="221" t="s">
        <v>8</v>
      </c>
      <c r="G24" s="221" t="s">
        <v>8</v>
      </c>
      <c r="H24" s="221">
        <v>169</v>
      </c>
      <c r="I24" s="255">
        <v>169</v>
      </c>
      <c r="J24" s="115"/>
      <c r="K24" s="262" t="s">
        <v>8</v>
      </c>
    </row>
    <row r="25" spans="2:13" ht="20.100000000000001" customHeight="1">
      <c r="B25" s="20" t="s">
        <v>808</v>
      </c>
      <c r="C25" s="221" t="s">
        <v>8</v>
      </c>
      <c r="D25" s="221" t="s">
        <v>8</v>
      </c>
      <c r="E25" s="221">
        <v>-8</v>
      </c>
      <c r="F25" s="221">
        <v>-10</v>
      </c>
      <c r="G25" s="221" t="s">
        <v>8</v>
      </c>
      <c r="H25" s="221">
        <v>-3</v>
      </c>
      <c r="I25" s="255">
        <v>-21</v>
      </c>
      <c r="J25" s="115"/>
      <c r="K25" s="262" t="s">
        <v>8</v>
      </c>
    </row>
    <row r="26" spans="2:13" ht="20.100000000000001" customHeight="1">
      <c r="B26" s="329" t="s">
        <v>352</v>
      </c>
      <c r="C26" s="293">
        <v>-177</v>
      </c>
      <c r="D26" s="293">
        <v>-28</v>
      </c>
      <c r="E26" s="293">
        <v>-38</v>
      </c>
      <c r="F26" s="293">
        <v>-88</v>
      </c>
      <c r="G26" s="293">
        <v>-2</v>
      </c>
      <c r="H26" s="293">
        <v>-128</v>
      </c>
      <c r="I26" s="547">
        <v>-461</v>
      </c>
      <c r="J26" s="115"/>
      <c r="K26" s="560">
        <v>-30</v>
      </c>
    </row>
    <row r="27" spans="2:13" ht="20.100000000000001" customHeight="1">
      <c r="B27" s="553" t="s">
        <v>847</v>
      </c>
      <c r="C27" s="535">
        <v>906</v>
      </c>
      <c r="D27" s="535">
        <v>515</v>
      </c>
      <c r="E27" s="535">
        <v>575</v>
      </c>
      <c r="F27" s="535">
        <v>569</v>
      </c>
      <c r="G27" s="535">
        <v>10</v>
      </c>
      <c r="H27" s="535">
        <v>1961</v>
      </c>
      <c r="I27" s="534">
        <v>4536</v>
      </c>
      <c r="J27" s="535"/>
      <c r="K27" s="535">
        <v>467</v>
      </c>
    </row>
    <row r="28" spans="2:13" ht="20.100000000000001" customHeight="1">
      <c r="B28" s="20" t="s">
        <v>348</v>
      </c>
      <c r="C28" s="221">
        <v>89</v>
      </c>
      <c r="D28" s="221">
        <v>45</v>
      </c>
      <c r="E28" s="221">
        <v>22</v>
      </c>
      <c r="F28" s="221">
        <v>104</v>
      </c>
      <c r="G28" s="221">
        <v>-2</v>
      </c>
      <c r="H28" s="221">
        <v>39</v>
      </c>
      <c r="I28" s="255">
        <v>297</v>
      </c>
      <c r="J28" s="115"/>
      <c r="K28" s="262">
        <v>-17</v>
      </c>
    </row>
    <row r="29" spans="2:13" ht="20.100000000000001" customHeight="1">
      <c r="B29" s="20" t="s">
        <v>349</v>
      </c>
      <c r="C29" s="221">
        <v>272</v>
      </c>
      <c r="D29" s="221">
        <v>5</v>
      </c>
      <c r="E29" s="221" t="s">
        <v>292</v>
      </c>
      <c r="F29" s="221">
        <v>6</v>
      </c>
      <c r="G29" s="221" t="s">
        <v>292</v>
      </c>
      <c r="H29" s="221">
        <v>8</v>
      </c>
      <c r="I29" s="255">
        <v>291</v>
      </c>
      <c r="J29" s="115"/>
      <c r="K29" s="262" t="s">
        <v>8</v>
      </c>
    </row>
    <row r="30" spans="2:13" ht="20.100000000000001" customHeight="1">
      <c r="B30" s="20" t="s">
        <v>793</v>
      </c>
      <c r="C30" s="221" t="s">
        <v>8</v>
      </c>
      <c r="D30" s="221">
        <v>12</v>
      </c>
      <c r="E30" s="221" t="s">
        <v>8</v>
      </c>
      <c r="F30" s="221" t="s">
        <v>8</v>
      </c>
      <c r="G30" s="221" t="s">
        <v>8</v>
      </c>
      <c r="H30" s="221">
        <v>11</v>
      </c>
      <c r="I30" s="255">
        <v>23</v>
      </c>
      <c r="J30" s="115"/>
      <c r="K30" s="262" t="s">
        <v>8</v>
      </c>
    </row>
    <row r="31" spans="2:13" ht="20.100000000000001" customHeight="1">
      <c r="B31" s="20" t="s">
        <v>808</v>
      </c>
      <c r="C31" s="221">
        <v>-14</v>
      </c>
      <c r="D31" s="221" t="s">
        <v>8</v>
      </c>
      <c r="E31" s="221" t="s">
        <v>8</v>
      </c>
      <c r="F31" s="221" t="s">
        <v>8</v>
      </c>
      <c r="G31" s="221" t="s">
        <v>8</v>
      </c>
      <c r="H31" s="221" t="s">
        <v>8</v>
      </c>
      <c r="I31" s="255">
        <v>-14</v>
      </c>
      <c r="J31" s="115"/>
      <c r="K31" s="262" t="s">
        <v>8</v>
      </c>
    </row>
    <row r="32" spans="2:13" ht="20.100000000000001" customHeight="1">
      <c r="B32" s="329" t="s">
        <v>352</v>
      </c>
      <c r="C32" s="293">
        <v>-144</v>
      </c>
      <c r="D32" s="293">
        <v>-31</v>
      </c>
      <c r="E32" s="293">
        <v>-40</v>
      </c>
      <c r="F32" s="293">
        <v>-82</v>
      </c>
      <c r="G32" s="293">
        <v>-1</v>
      </c>
      <c r="H32" s="293">
        <v>-141</v>
      </c>
      <c r="I32" s="547">
        <v>-439</v>
      </c>
      <c r="J32" s="115"/>
      <c r="K32" s="560">
        <v>-33</v>
      </c>
    </row>
    <row r="33" spans="2:13" ht="20.100000000000001" customHeight="1">
      <c r="B33" s="553" t="s">
        <v>848</v>
      </c>
      <c r="C33" s="535">
        <v>1109</v>
      </c>
      <c r="D33" s="535">
        <v>546</v>
      </c>
      <c r="E33" s="535">
        <v>557</v>
      </c>
      <c r="F33" s="535">
        <v>597</v>
      </c>
      <c r="G33" s="535">
        <v>7</v>
      </c>
      <c r="H33" s="535">
        <v>1878</v>
      </c>
      <c r="I33" s="534">
        <v>4694</v>
      </c>
      <c r="J33" s="535"/>
      <c r="K33" s="535">
        <v>417</v>
      </c>
    </row>
    <row r="34" spans="2:13" ht="20.100000000000001" customHeight="1">
      <c r="B34" s="20" t="s">
        <v>348</v>
      </c>
      <c r="C34" s="221">
        <v>-4</v>
      </c>
      <c r="D34" s="221">
        <v>39</v>
      </c>
      <c r="E34" s="221">
        <v>3</v>
      </c>
      <c r="F34" s="221">
        <v>55</v>
      </c>
      <c r="G34" s="221"/>
      <c r="H34" s="221">
        <v>62</v>
      </c>
      <c r="I34" s="255">
        <v>155</v>
      </c>
      <c r="J34" s="115"/>
      <c r="K34" s="262" t="s">
        <v>1206</v>
      </c>
      <c r="M34" s="1220"/>
    </row>
    <row r="35" spans="2:13" ht="20.100000000000001" customHeight="1">
      <c r="B35" s="20" t="s">
        <v>349</v>
      </c>
      <c r="C35" s="221">
        <v>15</v>
      </c>
      <c r="D35" s="221">
        <v>54</v>
      </c>
      <c r="E35" s="221" t="s">
        <v>8</v>
      </c>
      <c r="F35" s="221">
        <v>2</v>
      </c>
      <c r="G35" s="221"/>
      <c r="H35" s="221">
        <v>1</v>
      </c>
      <c r="I35" s="255">
        <v>72</v>
      </c>
      <c r="J35" s="115"/>
      <c r="K35" s="262" t="s">
        <v>8</v>
      </c>
    </row>
    <row r="36" spans="2:13" ht="20.100000000000001" customHeight="1">
      <c r="B36" s="20" t="s">
        <v>793</v>
      </c>
      <c r="C36" s="221" t="s">
        <v>8</v>
      </c>
      <c r="D36" s="221">
        <v>173</v>
      </c>
      <c r="E36" s="221" t="s">
        <v>8</v>
      </c>
      <c r="F36" s="221" t="s">
        <v>8</v>
      </c>
      <c r="G36" s="221"/>
      <c r="H36" s="221">
        <v>34</v>
      </c>
      <c r="I36" s="255">
        <v>207</v>
      </c>
      <c r="J36" s="115"/>
      <c r="K36" s="262" t="s">
        <v>8</v>
      </c>
    </row>
    <row r="37" spans="2:13" ht="20.100000000000001" customHeight="1">
      <c r="B37" s="20" t="s">
        <v>808</v>
      </c>
      <c r="C37" s="221">
        <v>-8</v>
      </c>
      <c r="D37" s="221" t="s">
        <v>8</v>
      </c>
      <c r="E37" s="221" t="s">
        <v>8</v>
      </c>
      <c r="F37" s="221">
        <v>-7</v>
      </c>
      <c r="G37" s="221"/>
      <c r="H37" s="221">
        <v>-9</v>
      </c>
      <c r="I37" s="255">
        <v>-24</v>
      </c>
      <c r="J37" s="115"/>
      <c r="K37" s="262" t="s">
        <v>8</v>
      </c>
    </row>
    <row r="38" spans="2:13" ht="20.100000000000001" customHeight="1">
      <c r="B38" s="329" t="s">
        <v>352</v>
      </c>
      <c r="C38" s="293">
        <v>-129</v>
      </c>
      <c r="D38" s="293">
        <v>-50</v>
      </c>
      <c r="E38" s="293">
        <v>-33</v>
      </c>
      <c r="F38" s="293">
        <v>-79</v>
      </c>
      <c r="G38" s="293"/>
      <c r="H38" s="293">
        <v>-152</v>
      </c>
      <c r="I38" s="547">
        <v>-443</v>
      </c>
      <c r="J38" s="115"/>
      <c r="K38" s="560">
        <v>-37</v>
      </c>
    </row>
    <row r="39" spans="2:13" ht="20.100000000000001" customHeight="1">
      <c r="B39" s="875" t="s">
        <v>1207</v>
      </c>
      <c r="C39" s="551">
        <v>983</v>
      </c>
      <c r="D39" s="551">
        <v>762</v>
      </c>
      <c r="E39" s="551">
        <v>527</v>
      </c>
      <c r="F39" s="551">
        <v>575</v>
      </c>
      <c r="G39" s="551"/>
      <c r="H39" s="551">
        <v>1814</v>
      </c>
      <c r="I39" s="552">
        <v>4661</v>
      </c>
      <c r="J39" s="551"/>
      <c r="K39" s="551">
        <v>620</v>
      </c>
    </row>
    <row r="40" spans="2:13" ht="20.100000000000001" customHeight="1">
      <c r="B40" s="1719" t="s">
        <v>353</v>
      </c>
      <c r="C40" s="1719"/>
      <c r="D40" s="612"/>
      <c r="E40" s="612"/>
      <c r="F40" s="612"/>
      <c r="G40" s="612"/>
      <c r="H40" s="612"/>
      <c r="I40" s="612"/>
      <c r="J40" s="613"/>
      <c r="K40" s="612"/>
    </row>
    <row r="41" spans="2:13" ht="20.100000000000001" customHeight="1">
      <c r="B41" s="254" t="s">
        <v>354</v>
      </c>
      <c r="C41" s="221">
        <v>90</v>
      </c>
      <c r="D41" s="221" t="s">
        <v>8</v>
      </c>
      <c r="E41" s="221" t="s">
        <v>8</v>
      </c>
      <c r="F41" s="221" t="s">
        <v>8</v>
      </c>
      <c r="G41" s="221" t="s">
        <v>8</v>
      </c>
      <c r="H41" s="221" t="s">
        <v>8</v>
      </c>
      <c r="I41" s="263">
        <v>90</v>
      </c>
      <c r="J41" s="264"/>
      <c r="K41" s="221" t="s">
        <v>8</v>
      </c>
    </row>
    <row r="42" spans="2:13" ht="20.100000000000001" customHeight="1">
      <c r="B42" s="254" t="s">
        <v>355</v>
      </c>
      <c r="C42" s="221">
        <v>77</v>
      </c>
      <c r="D42" s="221" t="s">
        <v>8</v>
      </c>
      <c r="E42" s="221" t="s">
        <v>8</v>
      </c>
      <c r="F42" s="221" t="s">
        <v>8</v>
      </c>
      <c r="G42" s="221" t="s">
        <v>8</v>
      </c>
      <c r="H42" s="221" t="s">
        <v>8</v>
      </c>
      <c r="I42" s="263">
        <v>77</v>
      </c>
      <c r="J42" s="264"/>
      <c r="K42" s="221" t="s">
        <v>8</v>
      </c>
    </row>
    <row r="43" spans="2:13" ht="20.100000000000001" customHeight="1">
      <c r="B43" s="546" t="s">
        <v>356</v>
      </c>
      <c r="C43" s="293">
        <v>46</v>
      </c>
      <c r="D43" s="293" t="s">
        <v>8</v>
      </c>
      <c r="E43" s="293" t="s">
        <v>8</v>
      </c>
      <c r="F43" s="293" t="s">
        <v>8</v>
      </c>
      <c r="G43" s="293" t="s">
        <v>8</v>
      </c>
      <c r="H43" s="293" t="s">
        <v>8</v>
      </c>
      <c r="I43" s="561">
        <v>46</v>
      </c>
      <c r="J43" s="264"/>
      <c r="K43" s="560" t="s">
        <v>8</v>
      </c>
    </row>
    <row r="44" spans="2:13" ht="20.100000000000001" customHeight="1">
      <c r="B44" s="546" t="s">
        <v>1208</v>
      </c>
      <c r="C44" s="293">
        <v>54</v>
      </c>
      <c r="D44" s="293" t="s">
        <v>8</v>
      </c>
      <c r="E44" s="293" t="s">
        <v>8</v>
      </c>
      <c r="F44" s="293" t="s">
        <v>8</v>
      </c>
      <c r="G44" s="293" t="s">
        <v>8</v>
      </c>
      <c r="H44" s="293" t="s">
        <v>8</v>
      </c>
      <c r="I44" s="561">
        <v>54</v>
      </c>
      <c r="J44" s="264"/>
      <c r="K44" s="560" t="s">
        <v>8</v>
      </c>
    </row>
    <row r="45" spans="2:13" ht="20.100000000000001" customHeight="1">
      <c r="B45" s="527" t="s">
        <v>1209</v>
      </c>
      <c r="C45" s="1418">
        <v>48</v>
      </c>
      <c r="D45" s="551" t="s">
        <v>8</v>
      </c>
      <c r="E45" s="551" t="s">
        <v>8</v>
      </c>
      <c r="F45" s="1452" t="s">
        <v>8</v>
      </c>
      <c r="G45" s="1452"/>
      <c r="H45" s="1452" t="s">
        <v>8</v>
      </c>
      <c r="I45" s="552">
        <v>48</v>
      </c>
      <c r="J45" s="551"/>
      <c r="K45" s="551" t="s">
        <v>8</v>
      </c>
    </row>
    <row r="46" spans="2:13" ht="20.100000000000001" customHeight="1">
      <c r="B46" s="1419" t="s">
        <v>1199</v>
      </c>
      <c r="C46" s="1447"/>
      <c r="D46" s="1447"/>
      <c r="E46" s="1447"/>
      <c r="F46" s="1447"/>
      <c r="G46" s="1447"/>
      <c r="H46" s="1447"/>
      <c r="I46" s="1447"/>
      <c r="J46" s="1453"/>
      <c r="K46" s="1447"/>
    </row>
    <row r="47" spans="2:13" ht="20.100000000000001" customHeight="1">
      <c r="B47" s="1714" t="s">
        <v>1210</v>
      </c>
      <c r="C47" s="1714"/>
      <c r="D47" s="1714"/>
      <c r="E47" s="1714"/>
      <c r="F47" s="1714"/>
      <c r="G47" s="1714"/>
      <c r="H47" s="1714"/>
      <c r="I47" s="1714"/>
      <c r="J47" s="1714"/>
      <c r="K47" s="1714"/>
      <c r="M47" s="1220"/>
    </row>
    <row r="48" spans="2:13" ht="20.100000000000001" customHeight="1">
      <c r="C48" s="1720" t="s">
        <v>854</v>
      </c>
      <c r="D48" s="1720"/>
      <c r="E48" s="1720"/>
      <c r="F48" s="1720"/>
      <c r="G48" s="1720"/>
      <c r="H48" s="1720"/>
      <c r="I48" s="1720"/>
      <c r="J48" s="1720"/>
      <c r="K48" s="1720"/>
    </row>
    <row r="49" spans="2:11" ht="20.100000000000001" customHeight="1">
      <c r="B49" s="266" t="s">
        <v>366</v>
      </c>
      <c r="C49" s="1721" t="s">
        <v>367</v>
      </c>
      <c r="D49" s="1721"/>
      <c r="E49" s="1721"/>
      <c r="F49" s="1721"/>
      <c r="G49" s="1721"/>
      <c r="H49" s="1721"/>
      <c r="I49" s="1721"/>
      <c r="J49" s="1721"/>
      <c r="K49" s="1721"/>
    </row>
    <row r="50" spans="2:11" ht="42.75" customHeight="1">
      <c r="B50" s="556" t="s">
        <v>855</v>
      </c>
      <c r="C50" s="555" t="s">
        <v>346</v>
      </c>
      <c r="D50" s="1081" t="s">
        <v>308</v>
      </c>
      <c r="E50" s="555" t="s">
        <v>316</v>
      </c>
      <c r="F50" s="949" t="s">
        <v>1196</v>
      </c>
      <c r="G50" s="1081" t="s">
        <v>296</v>
      </c>
      <c r="H50" s="555" t="s">
        <v>347</v>
      </c>
      <c r="I50" s="1433" t="s">
        <v>25</v>
      </c>
      <c r="J50" s="1130"/>
      <c r="K50" s="1434" t="s">
        <v>1200</v>
      </c>
    </row>
    <row r="51" spans="2:11" ht="20.100000000000001" customHeight="1">
      <c r="B51" s="553" t="s">
        <v>849</v>
      </c>
      <c r="C51" s="535">
        <v>11</v>
      </c>
      <c r="D51" s="535">
        <v>140</v>
      </c>
      <c r="E51" s="535" t="s">
        <v>8</v>
      </c>
      <c r="F51" s="535" t="s">
        <v>8</v>
      </c>
      <c r="G51" s="535">
        <v>284</v>
      </c>
      <c r="H51" s="535">
        <v>410</v>
      </c>
      <c r="I51" s="534">
        <v>845</v>
      </c>
      <c r="J51" s="1130"/>
      <c r="K51" s="1454">
        <v>636</v>
      </c>
    </row>
    <row r="52" spans="2:11" ht="20.100000000000001" customHeight="1">
      <c r="B52" s="20" t="s">
        <v>348</v>
      </c>
      <c r="C52" s="221" t="s">
        <v>8</v>
      </c>
      <c r="D52" s="221">
        <v>-3</v>
      </c>
      <c r="E52" s="221" t="s">
        <v>8</v>
      </c>
      <c r="F52" s="221" t="s">
        <v>8</v>
      </c>
      <c r="G52" s="221">
        <v>54</v>
      </c>
      <c r="H52" s="221">
        <v>57</v>
      </c>
      <c r="I52" s="255">
        <v>108</v>
      </c>
      <c r="J52" s="1130"/>
      <c r="K52" s="1455">
        <v>73</v>
      </c>
    </row>
    <row r="53" spans="2:11" ht="20.100000000000001" customHeight="1">
      <c r="B53" s="20" t="s">
        <v>349</v>
      </c>
      <c r="C53" s="221" t="s">
        <v>8</v>
      </c>
      <c r="D53" s="221" t="s">
        <v>8</v>
      </c>
      <c r="E53" s="221" t="s">
        <v>8</v>
      </c>
      <c r="F53" s="221" t="s">
        <v>8</v>
      </c>
      <c r="G53" s="221" t="s">
        <v>8</v>
      </c>
      <c r="H53" s="221" t="s">
        <v>8</v>
      </c>
      <c r="I53" s="255" t="s">
        <v>8</v>
      </c>
      <c r="J53" s="1130"/>
      <c r="K53" s="1455" t="s">
        <v>8</v>
      </c>
    </row>
    <row r="54" spans="2:11" ht="20.100000000000001" customHeight="1">
      <c r="B54" s="20" t="s">
        <v>793</v>
      </c>
      <c r="C54" s="221" t="s">
        <v>8</v>
      </c>
      <c r="D54" s="221" t="s">
        <v>8</v>
      </c>
      <c r="E54" s="221" t="s">
        <v>8</v>
      </c>
      <c r="F54" s="221" t="s">
        <v>8</v>
      </c>
      <c r="G54" s="221">
        <v>10</v>
      </c>
      <c r="H54" s="221" t="s">
        <v>8</v>
      </c>
      <c r="I54" s="255">
        <v>10</v>
      </c>
      <c r="J54" s="1130"/>
      <c r="K54" s="1455">
        <v>-1</v>
      </c>
    </row>
    <row r="55" spans="2:11" ht="20.100000000000001" customHeight="1">
      <c r="B55" s="20" t="s">
        <v>808</v>
      </c>
      <c r="C55" s="221" t="s">
        <v>8</v>
      </c>
      <c r="D55" s="221" t="s">
        <v>8</v>
      </c>
      <c r="E55" s="221" t="s">
        <v>8</v>
      </c>
      <c r="F55" s="221" t="s">
        <v>8</v>
      </c>
      <c r="G55" s="221">
        <v>-5</v>
      </c>
      <c r="H55" s="221" t="s">
        <v>8</v>
      </c>
      <c r="I55" s="255">
        <v>-5</v>
      </c>
      <c r="J55" s="1130"/>
      <c r="K55" s="1455" t="s">
        <v>8</v>
      </c>
    </row>
    <row r="56" spans="2:11" ht="20.100000000000001" customHeight="1">
      <c r="B56" s="329" t="s">
        <v>352</v>
      </c>
      <c r="C56" s="293">
        <v>-2</v>
      </c>
      <c r="D56" s="293">
        <v>-8</v>
      </c>
      <c r="E56" s="293" t="s">
        <v>8</v>
      </c>
      <c r="F56" s="293" t="s">
        <v>8</v>
      </c>
      <c r="G56" s="293">
        <v>-26</v>
      </c>
      <c r="H56" s="293">
        <v>-54</v>
      </c>
      <c r="I56" s="547">
        <v>-90</v>
      </c>
      <c r="J56" s="1130"/>
      <c r="K56" s="1456">
        <v>-72</v>
      </c>
    </row>
    <row r="57" spans="2:11" ht="20.100000000000001" customHeight="1">
      <c r="B57" s="553" t="s">
        <v>850</v>
      </c>
      <c r="C57" s="535">
        <v>9</v>
      </c>
      <c r="D57" s="535">
        <v>129</v>
      </c>
      <c r="E57" s="535" t="s">
        <v>8</v>
      </c>
      <c r="F57" s="535" t="s">
        <v>8</v>
      </c>
      <c r="G57" s="535">
        <v>317</v>
      </c>
      <c r="H57" s="535">
        <v>413</v>
      </c>
      <c r="I57" s="534">
        <v>868</v>
      </c>
      <c r="J57" s="1130"/>
      <c r="K57" s="1454">
        <v>636</v>
      </c>
    </row>
    <row r="58" spans="2:11" ht="20.100000000000001" customHeight="1">
      <c r="B58" s="20" t="s">
        <v>348</v>
      </c>
      <c r="C58" s="221" t="s">
        <v>8</v>
      </c>
      <c r="D58" s="221">
        <v>-35</v>
      </c>
      <c r="E58" s="221" t="s">
        <v>8</v>
      </c>
      <c r="F58" s="221" t="s">
        <v>8</v>
      </c>
      <c r="G58" s="221">
        <v>6</v>
      </c>
      <c r="H58" s="221">
        <v>32</v>
      </c>
      <c r="I58" s="255">
        <v>3</v>
      </c>
      <c r="J58" s="1130"/>
      <c r="K58" s="1455">
        <v>-9</v>
      </c>
    </row>
    <row r="59" spans="2:11" ht="20.100000000000001" customHeight="1">
      <c r="B59" s="20" t="s">
        <v>349</v>
      </c>
      <c r="C59" s="221" t="s">
        <v>8</v>
      </c>
      <c r="D59" s="221" t="s">
        <v>8</v>
      </c>
      <c r="E59" s="221" t="s">
        <v>8</v>
      </c>
      <c r="F59" s="221" t="s">
        <v>8</v>
      </c>
      <c r="G59" s="221">
        <v>24</v>
      </c>
      <c r="H59" s="221">
        <v>18</v>
      </c>
      <c r="I59" s="255">
        <v>42</v>
      </c>
      <c r="J59" s="1130"/>
      <c r="K59" s="1455">
        <v>27</v>
      </c>
    </row>
    <row r="60" spans="2:11" ht="20.100000000000001" customHeight="1">
      <c r="B60" s="20" t="s">
        <v>793</v>
      </c>
      <c r="C60" s="221" t="s">
        <v>8</v>
      </c>
      <c r="D60" s="221" t="s">
        <v>8</v>
      </c>
      <c r="E60" s="221" t="s">
        <v>8</v>
      </c>
      <c r="F60" s="221" t="s">
        <v>8</v>
      </c>
      <c r="G60" s="221" t="s">
        <v>8</v>
      </c>
      <c r="H60" s="221" t="s">
        <v>8</v>
      </c>
      <c r="I60" s="255" t="s">
        <v>8</v>
      </c>
      <c r="J60" s="1130"/>
      <c r="K60" s="1455" t="s">
        <v>8</v>
      </c>
    </row>
    <row r="61" spans="2:11" ht="20.100000000000001" customHeight="1">
      <c r="B61" s="20" t="s">
        <v>808</v>
      </c>
      <c r="C61" s="221" t="s">
        <v>8</v>
      </c>
      <c r="D61" s="221" t="s">
        <v>8</v>
      </c>
      <c r="E61" s="221" t="s">
        <v>8</v>
      </c>
      <c r="F61" s="221" t="s">
        <v>8</v>
      </c>
      <c r="G61" s="221" t="s">
        <v>8</v>
      </c>
      <c r="H61" s="221" t="s">
        <v>8</v>
      </c>
      <c r="I61" s="255" t="s">
        <v>8</v>
      </c>
      <c r="J61" s="1130"/>
      <c r="K61" s="1455" t="s">
        <v>8</v>
      </c>
    </row>
    <row r="62" spans="2:11" ht="20.100000000000001" customHeight="1">
      <c r="B62" s="329" t="s">
        <v>352</v>
      </c>
      <c r="C62" s="293">
        <v>-2</v>
      </c>
      <c r="D62" s="293">
        <v>-2</v>
      </c>
      <c r="E62" s="293" t="s">
        <v>8</v>
      </c>
      <c r="F62" s="293" t="s">
        <v>8</v>
      </c>
      <c r="G62" s="293">
        <v>-27</v>
      </c>
      <c r="H62" s="293">
        <v>-48</v>
      </c>
      <c r="I62" s="547">
        <v>-79</v>
      </c>
      <c r="J62" s="1130"/>
      <c r="K62" s="1456">
        <v>-61</v>
      </c>
    </row>
    <row r="63" spans="2:11" ht="20.100000000000001" customHeight="1">
      <c r="B63" s="553" t="s">
        <v>851</v>
      </c>
      <c r="C63" s="535">
        <v>7</v>
      </c>
      <c r="D63" s="535">
        <v>92</v>
      </c>
      <c r="E63" s="535" t="s">
        <v>8</v>
      </c>
      <c r="F63" s="535" t="s">
        <v>8</v>
      </c>
      <c r="G63" s="535">
        <v>320</v>
      </c>
      <c r="H63" s="535">
        <v>415</v>
      </c>
      <c r="I63" s="534">
        <v>834</v>
      </c>
      <c r="J63" s="1130"/>
      <c r="K63" s="1454">
        <v>593</v>
      </c>
    </row>
    <row r="64" spans="2:11" ht="20.100000000000001" customHeight="1">
      <c r="B64" s="20" t="s">
        <v>348</v>
      </c>
      <c r="C64" s="221">
        <v>6</v>
      </c>
      <c r="D64" s="221">
        <v>-16</v>
      </c>
      <c r="E64" s="221" t="s">
        <v>8</v>
      </c>
      <c r="F64" s="221" t="s">
        <v>8</v>
      </c>
      <c r="G64" s="221">
        <v>24</v>
      </c>
      <c r="H64" s="221">
        <v>9</v>
      </c>
      <c r="I64" s="255">
        <v>23</v>
      </c>
      <c r="J64" s="1130"/>
      <c r="K64" s="1455">
        <v>4</v>
      </c>
    </row>
    <row r="65" spans="2:11" ht="20.100000000000001" customHeight="1">
      <c r="B65" s="20" t="s">
        <v>349</v>
      </c>
      <c r="C65" s="221" t="s">
        <v>8</v>
      </c>
      <c r="D65" s="221" t="s">
        <v>8</v>
      </c>
      <c r="E65" s="221" t="s">
        <v>8</v>
      </c>
      <c r="F65" s="221" t="s">
        <v>8</v>
      </c>
      <c r="G65" s="221">
        <v>13</v>
      </c>
      <c r="H65" s="221">
        <v>5</v>
      </c>
      <c r="I65" s="255">
        <v>18</v>
      </c>
      <c r="J65" s="1130"/>
      <c r="K65" s="1455">
        <v>5</v>
      </c>
    </row>
    <row r="66" spans="2:11" ht="20.100000000000001" customHeight="1">
      <c r="B66" s="20" t="s">
        <v>793</v>
      </c>
      <c r="C66" s="221" t="s">
        <v>8</v>
      </c>
      <c r="D66" s="221" t="s">
        <v>8</v>
      </c>
      <c r="E66" s="221" t="s">
        <v>8</v>
      </c>
      <c r="F66" s="221" t="s">
        <v>8</v>
      </c>
      <c r="G66" s="221" t="s">
        <v>8</v>
      </c>
      <c r="H66" s="221" t="s">
        <v>8</v>
      </c>
      <c r="I66" s="255" t="s">
        <v>8</v>
      </c>
      <c r="J66" s="1130"/>
      <c r="K66" s="1455" t="s">
        <v>8</v>
      </c>
    </row>
    <row r="67" spans="2:11" ht="20.100000000000001" customHeight="1">
      <c r="B67" s="20" t="s">
        <v>808</v>
      </c>
      <c r="C67" s="221" t="s">
        <v>8</v>
      </c>
      <c r="D67" s="221" t="s">
        <v>8</v>
      </c>
      <c r="E67" s="221" t="s">
        <v>8</v>
      </c>
      <c r="F67" s="221" t="s">
        <v>8</v>
      </c>
      <c r="G67" s="221" t="s">
        <v>8</v>
      </c>
      <c r="H67" s="221" t="s">
        <v>8</v>
      </c>
      <c r="I67" s="255" t="s">
        <v>8</v>
      </c>
      <c r="J67" s="1130"/>
      <c r="K67" s="1455" t="s">
        <v>8</v>
      </c>
    </row>
    <row r="68" spans="2:11" ht="20.100000000000001" customHeight="1">
      <c r="B68" s="329" t="s">
        <v>352</v>
      </c>
      <c r="C68" s="293">
        <v>-2</v>
      </c>
      <c r="D68" s="293" t="s">
        <v>8</v>
      </c>
      <c r="E68" s="293" t="s">
        <v>8</v>
      </c>
      <c r="F68" s="293" t="s">
        <v>8</v>
      </c>
      <c r="G68" s="293">
        <v>-27</v>
      </c>
      <c r="H68" s="293">
        <v>-45</v>
      </c>
      <c r="I68" s="547">
        <v>-74</v>
      </c>
      <c r="J68" s="1130"/>
      <c r="K68" s="1456">
        <v>-54</v>
      </c>
    </row>
    <row r="69" spans="2:11" ht="20.100000000000001" customHeight="1">
      <c r="B69" s="553" t="s">
        <v>852</v>
      </c>
      <c r="C69" s="535">
        <v>11</v>
      </c>
      <c r="D69" s="535">
        <v>76</v>
      </c>
      <c r="E69" s="535" t="s">
        <v>8</v>
      </c>
      <c r="F69" s="535" t="s">
        <v>8</v>
      </c>
      <c r="G69" s="535">
        <v>330</v>
      </c>
      <c r="H69" s="535">
        <v>384</v>
      </c>
      <c r="I69" s="534">
        <v>801</v>
      </c>
      <c r="J69" s="1130"/>
      <c r="K69" s="1454">
        <v>548</v>
      </c>
    </row>
    <row r="70" spans="2:11" ht="20.100000000000001" customHeight="1">
      <c r="B70" s="20" t="s">
        <v>348</v>
      </c>
      <c r="C70" s="221">
        <v>1</v>
      </c>
      <c r="D70" s="221">
        <v>-1</v>
      </c>
      <c r="E70" s="221" t="s">
        <v>8</v>
      </c>
      <c r="F70" s="221" t="s">
        <v>8</v>
      </c>
      <c r="G70" s="221">
        <v>-24</v>
      </c>
      <c r="H70" s="221">
        <v>71</v>
      </c>
      <c r="I70" s="255">
        <v>47</v>
      </c>
      <c r="J70" s="1130"/>
      <c r="K70" s="1455">
        <v>61</v>
      </c>
    </row>
    <row r="71" spans="2:11" ht="20.100000000000001" customHeight="1">
      <c r="B71" s="20" t="s">
        <v>349</v>
      </c>
      <c r="C71" s="221" t="s">
        <v>8</v>
      </c>
      <c r="D71" s="221" t="s">
        <v>8</v>
      </c>
      <c r="E71" s="221" t="s">
        <v>8</v>
      </c>
      <c r="F71" s="221" t="s">
        <v>8</v>
      </c>
      <c r="G71" s="221">
        <v>34</v>
      </c>
      <c r="H71" s="221" t="s">
        <v>8</v>
      </c>
      <c r="I71" s="255">
        <v>34</v>
      </c>
      <c r="J71" s="1130"/>
      <c r="K71" s="1455">
        <v>1</v>
      </c>
    </row>
    <row r="72" spans="2:11" ht="20.100000000000001" customHeight="1">
      <c r="B72" s="20" t="s">
        <v>793</v>
      </c>
      <c r="C72" s="221" t="s">
        <v>8</v>
      </c>
      <c r="D72" s="221" t="s">
        <v>8</v>
      </c>
      <c r="E72" s="221" t="s">
        <v>8</v>
      </c>
      <c r="F72" s="221" t="s">
        <v>8</v>
      </c>
      <c r="G72" s="221" t="s">
        <v>8</v>
      </c>
      <c r="H72" s="221" t="s">
        <v>8</v>
      </c>
      <c r="I72" s="255" t="s">
        <v>8</v>
      </c>
      <c r="J72" s="1130"/>
      <c r="K72" s="1455" t="s">
        <v>8</v>
      </c>
    </row>
    <row r="73" spans="2:11" ht="20.100000000000001" customHeight="1">
      <c r="B73" s="20" t="s">
        <v>808</v>
      </c>
      <c r="C73" s="221" t="s">
        <v>8</v>
      </c>
      <c r="D73" s="221">
        <v>-75</v>
      </c>
      <c r="E73" s="221" t="s">
        <v>8</v>
      </c>
      <c r="F73" s="221" t="s">
        <v>8</v>
      </c>
      <c r="G73" s="221" t="s">
        <v>8</v>
      </c>
      <c r="H73" s="221" t="s">
        <v>8</v>
      </c>
      <c r="I73" s="255">
        <v>-75</v>
      </c>
      <c r="J73" s="1130"/>
      <c r="K73" s="1455">
        <v>-75</v>
      </c>
    </row>
    <row r="74" spans="2:11" ht="20.100000000000001" customHeight="1">
      <c r="B74" s="329" t="s">
        <v>352</v>
      </c>
      <c r="C74" s="293">
        <v>-2</v>
      </c>
      <c r="D74" s="293" t="s">
        <v>359</v>
      </c>
      <c r="E74" s="293" t="s">
        <v>8</v>
      </c>
      <c r="F74" s="293" t="s">
        <v>8</v>
      </c>
      <c r="G74" s="293">
        <v>-26</v>
      </c>
      <c r="H74" s="293">
        <v>-47</v>
      </c>
      <c r="I74" s="547">
        <v>-75</v>
      </c>
      <c r="J74" s="1130"/>
      <c r="K74" s="1456">
        <v>-56</v>
      </c>
    </row>
    <row r="75" spans="2:11" ht="20.100000000000001" customHeight="1">
      <c r="B75" s="553" t="s">
        <v>853</v>
      </c>
      <c r="C75" s="535">
        <v>10</v>
      </c>
      <c r="D75" s="535" t="s">
        <v>8</v>
      </c>
      <c r="E75" s="535" t="s">
        <v>8</v>
      </c>
      <c r="F75" s="535" t="s">
        <v>8</v>
      </c>
      <c r="G75" s="535">
        <v>314</v>
      </c>
      <c r="H75" s="535">
        <v>408</v>
      </c>
      <c r="I75" s="534">
        <v>732</v>
      </c>
      <c r="J75" s="1130"/>
      <c r="K75" s="1454">
        <v>479</v>
      </c>
    </row>
    <row r="76" spans="2:11" ht="20.100000000000001" customHeight="1">
      <c r="B76" s="20" t="s">
        <v>348</v>
      </c>
      <c r="C76" s="221">
        <v>4</v>
      </c>
      <c r="D76" s="221" t="s">
        <v>8</v>
      </c>
      <c r="E76" s="221" t="s">
        <v>8</v>
      </c>
      <c r="F76" s="221">
        <v>-234</v>
      </c>
      <c r="G76" s="221"/>
      <c r="H76" s="221">
        <v>47</v>
      </c>
      <c r="I76" s="255">
        <v>-183</v>
      </c>
      <c r="J76" s="1130"/>
      <c r="K76" s="1455">
        <v>50</v>
      </c>
    </row>
    <row r="77" spans="2:11" ht="20.100000000000001" customHeight="1">
      <c r="B77" s="20" t="s">
        <v>349</v>
      </c>
      <c r="C77" s="221" t="s">
        <v>8</v>
      </c>
      <c r="D77" s="221" t="s">
        <v>8</v>
      </c>
      <c r="E77" s="221" t="s">
        <v>8</v>
      </c>
      <c r="F77" s="221" t="s">
        <v>8</v>
      </c>
      <c r="G77" s="221"/>
      <c r="H77" s="221" t="s">
        <v>8</v>
      </c>
      <c r="I77" s="255" t="s">
        <v>8</v>
      </c>
      <c r="J77" s="1130"/>
      <c r="K77" s="1455" t="s">
        <v>8</v>
      </c>
    </row>
    <row r="78" spans="2:11" ht="20.100000000000001" customHeight="1">
      <c r="B78" s="20" t="s">
        <v>793</v>
      </c>
      <c r="C78" s="221" t="s">
        <v>8</v>
      </c>
      <c r="D78" s="221" t="s">
        <v>8</v>
      </c>
      <c r="E78" s="221" t="s">
        <v>8</v>
      </c>
      <c r="F78" s="221" t="s">
        <v>8</v>
      </c>
      <c r="G78" s="221"/>
      <c r="H78" s="221" t="s">
        <v>8</v>
      </c>
      <c r="I78" s="255" t="s">
        <v>8</v>
      </c>
      <c r="J78" s="1130"/>
      <c r="K78" s="1455" t="s">
        <v>8</v>
      </c>
    </row>
    <row r="79" spans="2:11" ht="20.100000000000001" customHeight="1">
      <c r="B79" s="20" t="s">
        <v>808</v>
      </c>
      <c r="C79" s="221" t="s">
        <v>8</v>
      </c>
      <c r="D79" s="221" t="s">
        <v>8</v>
      </c>
      <c r="E79" s="221" t="s">
        <v>8</v>
      </c>
      <c r="F79" s="221">
        <v>-40</v>
      </c>
      <c r="G79" s="221"/>
      <c r="H79" s="221" t="s">
        <v>8</v>
      </c>
      <c r="I79" s="255">
        <v>-40</v>
      </c>
      <c r="J79" s="1130"/>
      <c r="K79" s="1455">
        <v>-40</v>
      </c>
    </row>
    <row r="80" spans="2:11" ht="20.100000000000001" customHeight="1">
      <c r="B80" s="329" t="s">
        <v>352</v>
      </c>
      <c r="C80" s="293">
        <v>-2</v>
      </c>
      <c r="D80" s="293" t="s">
        <v>8</v>
      </c>
      <c r="E80" s="293" t="s">
        <v>8</v>
      </c>
      <c r="F80" s="293">
        <v>-23</v>
      </c>
      <c r="G80" s="293"/>
      <c r="H80" s="293">
        <v>-49</v>
      </c>
      <c r="I80" s="547">
        <v>-74</v>
      </c>
      <c r="J80" s="1130"/>
      <c r="K80" s="1456">
        <v>-54</v>
      </c>
    </row>
    <row r="81" spans="2:13" ht="20.100000000000001" customHeight="1">
      <c r="B81" s="527" t="s">
        <v>1211</v>
      </c>
      <c r="C81" s="551">
        <v>12</v>
      </c>
      <c r="D81" s="551" t="s">
        <v>8</v>
      </c>
      <c r="E81" s="551" t="s">
        <v>8</v>
      </c>
      <c r="F81" s="551">
        <v>17</v>
      </c>
      <c r="G81" s="551"/>
      <c r="H81" s="551">
        <v>406</v>
      </c>
      <c r="I81" s="552">
        <v>435</v>
      </c>
      <c r="J81" s="1130"/>
      <c r="K81" s="1457">
        <v>435</v>
      </c>
    </row>
    <row r="82" spans="2:13" ht="20.100000000000001" customHeight="1">
      <c r="B82" s="1033" t="s">
        <v>810</v>
      </c>
      <c r="C82" s="267"/>
      <c r="D82" s="265"/>
      <c r="E82" s="265"/>
      <c r="F82" s="265"/>
      <c r="G82" s="265"/>
      <c r="H82" s="267"/>
      <c r="I82" s="265"/>
      <c r="J82" s="265"/>
      <c r="K82" s="267"/>
    </row>
    <row r="83" spans="2:13" ht="20.100000000000001" customHeight="1">
      <c r="B83" s="1419" t="s">
        <v>1199</v>
      </c>
      <c r="C83" s="1447"/>
      <c r="D83" s="1447"/>
      <c r="E83" s="1447"/>
      <c r="F83" s="1447"/>
      <c r="G83" s="1447"/>
      <c r="H83" s="1447"/>
      <c r="I83" s="1447"/>
      <c r="J83" s="1453"/>
      <c r="K83" s="1447"/>
    </row>
    <row r="84" spans="2:13" ht="24" customHeight="1">
      <c r="B84" s="1714" t="s">
        <v>1201</v>
      </c>
      <c r="C84" s="1714"/>
      <c r="D84" s="1714"/>
      <c r="E84" s="1714"/>
      <c r="F84" s="1714"/>
      <c r="G84" s="1714"/>
      <c r="H84" s="1714"/>
      <c r="I84" s="1714"/>
      <c r="J84" s="1714"/>
      <c r="K84" s="1714"/>
    </row>
    <row r="85" spans="2:13" ht="20.100000000000001" customHeight="1">
      <c r="C85" s="1717" t="s">
        <v>809</v>
      </c>
      <c r="D85" s="1717"/>
      <c r="E85" s="1717"/>
      <c r="F85" s="1717"/>
      <c r="G85" s="1717"/>
      <c r="H85" s="1717"/>
      <c r="I85" s="1717"/>
      <c r="J85" s="1717"/>
      <c r="K85" s="1717"/>
      <c r="L85" s="1717"/>
      <c r="M85" s="1717"/>
    </row>
    <row r="86" spans="2:13" ht="19.5" customHeight="1">
      <c r="B86" s="268" t="s">
        <v>369</v>
      </c>
      <c r="C86" s="1721" t="s">
        <v>367</v>
      </c>
      <c r="D86" s="1721"/>
      <c r="E86" s="1721"/>
      <c r="F86" s="1721"/>
      <c r="G86" s="1721"/>
      <c r="H86" s="1721"/>
      <c r="I86" s="1721"/>
      <c r="J86" s="1721"/>
      <c r="K86" s="1721"/>
      <c r="L86" s="1458"/>
      <c r="M86" s="562" t="s">
        <v>368</v>
      </c>
    </row>
    <row r="87" spans="2:13" ht="42.75" customHeight="1">
      <c r="B87" s="554" t="s">
        <v>345</v>
      </c>
      <c r="C87" s="555" t="s">
        <v>346</v>
      </c>
      <c r="D87" s="1081" t="s">
        <v>308</v>
      </c>
      <c r="E87" s="555" t="s">
        <v>316</v>
      </c>
      <c r="F87" s="949" t="s">
        <v>1196</v>
      </c>
      <c r="G87" s="1081" t="s">
        <v>296</v>
      </c>
      <c r="H87" s="555" t="s">
        <v>347</v>
      </c>
      <c r="I87" s="1043" t="s">
        <v>25</v>
      </c>
      <c r="J87" s="261"/>
      <c r="K87" s="1424" t="s">
        <v>1200</v>
      </c>
      <c r="L87" s="1459"/>
      <c r="M87" s="555" t="s">
        <v>308</v>
      </c>
    </row>
    <row r="88" spans="2:13" ht="20.100000000000001" customHeight="1">
      <c r="B88" s="563" t="s">
        <v>857</v>
      </c>
      <c r="C88" s="564"/>
      <c r="D88" s="564"/>
      <c r="E88" s="564"/>
      <c r="F88" s="564"/>
      <c r="G88" s="564"/>
      <c r="H88" s="564"/>
      <c r="I88" s="565"/>
      <c r="J88" s="115"/>
      <c r="K88" s="1460"/>
      <c r="L88" s="141"/>
      <c r="M88" s="564"/>
    </row>
    <row r="89" spans="2:13" ht="20.100000000000001" customHeight="1">
      <c r="B89" s="1036" t="s">
        <v>1212</v>
      </c>
      <c r="C89" s="564">
        <v>1138</v>
      </c>
      <c r="D89" s="564">
        <v>409</v>
      </c>
      <c r="E89" s="564">
        <v>579</v>
      </c>
      <c r="F89" s="564">
        <v>655</v>
      </c>
      <c r="G89" s="564">
        <v>325</v>
      </c>
      <c r="H89" s="564">
        <v>2100</v>
      </c>
      <c r="I89" s="565">
        <v>5206</v>
      </c>
      <c r="J89" s="1461"/>
      <c r="K89" s="1462">
        <v>4974</v>
      </c>
      <c r="L89" s="141"/>
      <c r="M89" s="564">
        <v>843</v>
      </c>
    </row>
    <row r="90" spans="2:13" ht="20.100000000000001" customHeight="1">
      <c r="B90" s="20" t="s">
        <v>361</v>
      </c>
      <c r="C90" s="221">
        <v>1129</v>
      </c>
      <c r="D90" s="221">
        <v>280</v>
      </c>
      <c r="E90" s="221">
        <v>579</v>
      </c>
      <c r="F90" s="221">
        <v>655</v>
      </c>
      <c r="G90" s="221">
        <v>8</v>
      </c>
      <c r="H90" s="221">
        <v>1687</v>
      </c>
      <c r="I90" s="255">
        <v>4338</v>
      </c>
      <c r="J90" s="259"/>
      <c r="K90" s="1455">
        <v>4338</v>
      </c>
      <c r="L90" s="89"/>
      <c r="M90" s="221">
        <v>843</v>
      </c>
    </row>
    <row r="91" spans="2:13" ht="20.100000000000001" customHeight="1">
      <c r="B91" s="1437" t="s">
        <v>362</v>
      </c>
      <c r="C91" s="141">
        <v>9</v>
      </c>
      <c r="D91" s="141">
        <v>129</v>
      </c>
      <c r="E91" s="141" t="s">
        <v>8</v>
      </c>
      <c r="F91" s="141" t="s">
        <v>8</v>
      </c>
      <c r="G91" s="141">
        <v>317</v>
      </c>
      <c r="H91" s="141">
        <v>413</v>
      </c>
      <c r="I91" s="139">
        <v>868</v>
      </c>
      <c r="J91" s="115"/>
      <c r="K91" s="1438">
        <v>636</v>
      </c>
      <c r="L91" s="115"/>
      <c r="M91" s="269" t="s">
        <v>8</v>
      </c>
    </row>
    <row r="92" spans="2:13" ht="20.100000000000001" customHeight="1">
      <c r="B92" s="1036" t="s">
        <v>843</v>
      </c>
      <c r="C92" s="564">
        <v>928</v>
      </c>
      <c r="D92" s="564">
        <v>164</v>
      </c>
      <c r="E92" s="564">
        <v>395</v>
      </c>
      <c r="F92" s="564">
        <v>421</v>
      </c>
      <c r="G92" s="564">
        <v>196</v>
      </c>
      <c r="H92" s="564">
        <v>1750</v>
      </c>
      <c r="I92" s="565">
        <v>3854</v>
      </c>
      <c r="J92" s="1461"/>
      <c r="K92" s="1462">
        <v>3720</v>
      </c>
      <c r="L92" s="141"/>
      <c r="M92" s="564">
        <v>512</v>
      </c>
    </row>
    <row r="93" spans="2:13" ht="20.100000000000001" customHeight="1">
      <c r="B93" s="1437" t="s">
        <v>361</v>
      </c>
      <c r="C93" s="141">
        <v>927</v>
      </c>
      <c r="D93" s="141">
        <v>106</v>
      </c>
      <c r="E93" s="141">
        <v>395</v>
      </c>
      <c r="F93" s="141">
        <v>421</v>
      </c>
      <c r="G93" s="141">
        <v>6</v>
      </c>
      <c r="H93" s="141">
        <v>1430</v>
      </c>
      <c r="I93" s="139">
        <v>3285</v>
      </c>
      <c r="J93" s="115"/>
      <c r="K93" s="1438">
        <v>3285</v>
      </c>
      <c r="L93" s="115"/>
      <c r="M93" s="269">
        <v>512</v>
      </c>
    </row>
    <row r="94" spans="2:13" ht="20.100000000000001" customHeight="1">
      <c r="B94" s="1437" t="s">
        <v>362</v>
      </c>
      <c r="C94" s="141">
        <v>1</v>
      </c>
      <c r="D94" s="141">
        <v>58</v>
      </c>
      <c r="E94" s="141" t="s">
        <v>8</v>
      </c>
      <c r="F94" s="141" t="s">
        <v>8</v>
      </c>
      <c r="G94" s="141">
        <v>190</v>
      </c>
      <c r="H94" s="141">
        <v>320</v>
      </c>
      <c r="I94" s="139">
        <v>569</v>
      </c>
      <c r="J94" s="115"/>
      <c r="K94" s="1438">
        <v>435</v>
      </c>
      <c r="L94" s="115"/>
      <c r="M94" s="269" t="s">
        <v>8</v>
      </c>
    </row>
    <row r="95" spans="2:13" ht="20.100000000000001" customHeight="1">
      <c r="B95" s="1036" t="s">
        <v>842</v>
      </c>
      <c r="C95" s="564">
        <v>210</v>
      </c>
      <c r="D95" s="564">
        <v>245</v>
      </c>
      <c r="E95" s="564">
        <v>184</v>
      </c>
      <c r="F95" s="564">
        <v>234</v>
      </c>
      <c r="G95" s="564">
        <v>129</v>
      </c>
      <c r="H95" s="564">
        <v>350</v>
      </c>
      <c r="I95" s="565">
        <v>1352</v>
      </c>
      <c r="J95" s="1461"/>
      <c r="K95" s="1462">
        <v>1254</v>
      </c>
      <c r="L95" s="141"/>
      <c r="M95" s="564">
        <v>331</v>
      </c>
    </row>
    <row r="96" spans="2:13" ht="20.100000000000001" customHeight="1">
      <c r="B96" s="1439" t="s">
        <v>361</v>
      </c>
      <c r="C96" s="221">
        <v>202</v>
      </c>
      <c r="D96" s="221">
        <v>174</v>
      </c>
      <c r="E96" s="221">
        <v>184</v>
      </c>
      <c r="F96" s="221">
        <v>234</v>
      </c>
      <c r="G96" s="221">
        <v>2</v>
      </c>
      <c r="H96" s="221">
        <v>257</v>
      </c>
      <c r="I96" s="255">
        <v>1053</v>
      </c>
      <c r="J96" s="259"/>
      <c r="K96" s="1426">
        <v>1053</v>
      </c>
      <c r="L96" s="115"/>
      <c r="M96" s="270">
        <v>331</v>
      </c>
    </row>
    <row r="97" spans="2:14" ht="20.100000000000001" customHeight="1">
      <c r="B97" s="1440" t="s">
        <v>362</v>
      </c>
      <c r="C97" s="293">
        <v>8</v>
      </c>
      <c r="D97" s="293">
        <v>71</v>
      </c>
      <c r="E97" s="293" t="s">
        <v>8</v>
      </c>
      <c r="F97" s="293" t="s">
        <v>8</v>
      </c>
      <c r="G97" s="293">
        <v>127</v>
      </c>
      <c r="H97" s="293">
        <v>93</v>
      </c>
      <c r="I97" s="547">
        <v>299</v>
      </c>
      <c r="J97" s="115"/>
      <c r="K97" s="1427">
        <v>201</v>
      </c>
      <c r="L97" s="115"/>
      <c r="M97" s="567" t="s">
        <v>8</v>
      </c>
    </row>
    <row r="98" spans="2:14" ht="20.100000000000001" customHeight="1">
      <c r="B98" s="563" t="s">
        <v>858</v>
      </c>
      <c r="C98" s="564"/>
      <c r="D98" s="564"/>
      <c r="E98" s="564"/>
      <c r="F98" s="564"/>
      <c r="G98" s="564"/>
      <c r="H98" s="564"/>
      <c r="I98" s="565"/>
      <c r="J98" s="115"/>
      <c r="K98" s="1460"/>
      <c r="L98" s="141"/>
      <c r="M98" s="564"/>
    </row>
    <row r="99" spans="2:14" ht="20.100000000000001" customHeight="1">
      <c r="B99" s="1036" t="s">
        <v>1213</v>
      </c>
      <c r="C99" s="564">
        <v>1039</v>
      </c>
      <c r="D99" s="564">
        <v>462</v>
      </c>
      <c r="E99" s="564">
        <v>564</v>
      </c>
      <c r="F99" s="564">
        <v>634</v>
      </c>
      <c r="G99" s="564">
        <v>328</v>
      </c>
      <c r="H99" s="564">
        <v>2173</v>
      </c>
      <c r="I99" s="565">
        <v>5200</v>
      </c>
      <c r="J99" s="1461"/>
      <c r="K99" s="1462">
        <v>4959</v>
      </c>
      <c r="L99" s="141"/>
      <c r="M99" s="564">
        <v>806</v>
      </c>
    </row>
    <row r="100" spans="2:14" ht="20.100000000000001" customHeight="1">
      <c r="B100" s="20" t="s">
        <v>361</v>
      </c>
      <c r="C100" s="221">
        <v>1032</v>
      </c>
      <c r="D100" s="221">
        <v>370</v>
      </c>
      <c r="E100" s="221">
        <v>564</v>
      </c>
      <c r="F100" s="221">
        <v>634</v>
      </c>
      <c r="G100" s="221">
        <v>8</v>
      </c>
      <c r="H100" s="221">
        <v>1758</v>
      </c>
      <c r="I100" s="255">
        <v>4366</v>
      </c>
      <c r="J100" s="115"/>
      <c r="K100" s="1455">
        <v>4366</v>
      </c>
      <c r="L100" s="89"/>
      <c r="M100" s="221">
        <v>806</v>
      </c>
    </row>
    <row r="101" spans="2:14" ht="20.100000000000001" customHeight="1">
      <c r="B101" s="1437" t="s">
        <v>362</v>
      </c>
      <c r="C101" s="141">
        <v>7</v>
      </c>
      <c r="D101" s="141">
        <v>92</v>
      </c>
      <c r="E101" s="141" t="s">
        <v>8</v>
      </c>
      <c r="F101" s="141" t="s">
        <v>8</v>
      </c>
      <c r="G101" s="141">
        <v>320</v>
      </c>
      <c r="H101" s="141">
        <v>415</v>
      </c>
      <c r="I101" s="139">
        <v>834</v>
      </c>
      <c r="J101" s="115"/>
      <c r="K101" s="1438">
        <v>593</v>
      </c>
      <c r="L101" s="115"/>
      <c r="M101" s="269" t="s">
        <v>8</v>
      </c>
    </row>
    <row r="102" spans="2:14" ht="20.100000000000001" customHeight="1">
      <c r="B102" s="1036" t="s">
        <v>843</v>
      </c>
      <c r="C102" s="564">
        <v>900</v>
      </c>
      <c r="D102" s="564">
        <v>155</v>
      </c>
      <c r="E102" s="564">
        <v>503</v>
      </c>
      <c r="F102" s="564">
        <v>470</v>
      </c>
      <c r="G102" s="564">
        <v>199</v>
      </c>
      <c r="H102" s="564">
        <v>1718</v>
      </c>
      <c r="I102" s="565">
        <v>3945</v>
      </c>
      <c r="J102" s="259"/>
      <c r="K102" s="1462">
        <v>3803</v>
      </c>
      <c r="L102" s="141"/>
      <c r="M102" s="564">
        <v>497</v>
      </c>
    </row>
    <row r="103" spans="2:14" ht="20.100000000000001" customHeight="1">
      <c r="B103" s="1437" t="s">
        <v>361</v>
      </c>
      <c r="C103" s="141">
        <v>899</v>
      </c>
      <c r="D103" s="141">
        <v>113</v>
      </c>
      <c r="E103" s="141">
        <v>503</v>
      </c>
      <c r="F103" s="141">
        <v>470</v>
      </c>
      <c r="G103" s="141">
        <v>7</v>
      </c>
      <c r="H103" s="141">
        <v>1402</v>
      </c>
      <c r="I103" s="139">
        <v>3394</v>
      </c>
      <c r="J103" s="115"/>
      <c r="K103" s="1438">
        <v>3394</v>
      </c>
      <c r="L103" s="115"/>
      <c r="M103" s="269">
        <v>497</v>
      </c>
    </row>
    <row r="104" spans="2:14" ht="20.100000000000001" customHeight="1">
      <c r="B104" s="1437" t="s">
        <v>362</v>
      </c>
      <c r="C104" s="141">
        <v>1</v>
      </c>
      <c r="D104" s="141">
        <v>42</v>
      </c>
      <c r="E104" s="141" t="s">
        <v>8</v>
      </c>
      <c r="F104" s="141" t="s">
        <v>8</v>
      </c>
      <c r="G104" s="141">
        <v>192</v>
      </c>
      <c r="H104" s="141">
        <v>316</v>
      </c>
      <c r="I104" s="139">
        <v>551</v>
      </c>
      <c r="J104" s="115"/>
      <c r="K104" s="1438">
        <v>409</v>
      </c>
      <c r="L104" s="115"/>
      <c r="M104" s="269" t="s">
        <v>8</v>
      </c>
    </row>
    <row r="105" spans="2:14" ht="20.100000000000001" customHeight="1">
      <c r="B105" s="1036" t="s">
        <v>842</v>
      </c>
      <c r="C105" s="564">
        <v>139</v>
      </c>
      <c r="D105" s="564">
        <v>307</v>
      </c>
      <c r="E105" s="564">
        <v>61</v>
      </c>
      <c r="F105" s="564">
        <v>164</v>
      </c>
      <c r="G105" s="564">
        <v>129</v>
      </c>
      <c r="H105" s="564">
        <v>455</v>
      </c>
      <c r="I105" s="565">
        <v>1255</v>
      </c>
      <c r="J105" s="1461"/>
      <c r="K105" s="1462">
        <v>1156</v>
      </c>
      <c r="L105" s="141"/>
      <c r="M105" s="564">
        <v>309</v>
      </c>
    </row>
    <row r="106" spans="2:14" ht="20.100000000000001" customHeight="1">
      <c r="B106" s="1439" t="s">
        <v>361</v>
      </c>
      <c r="C106" s="221">
        <v>133</v>
      </c>
      <c r="D106" s="221">
        <v>257</v>
      </c>
      <c r="E106" s="221">
        <v>61</v>
      </c>
      <c r="F106" s="221">
        <v>164</v>
      </c>
      <c r="G106" s="221">
        <v>1</v>
      </c>
      <c r="H106" s="221">
        <v>356</v>
      </c>
      <c r="I106" s="255">
        <v>972</v>
      </c>
      <c r="J106" s="115"/>
      <c r="K106" s="1426">
        <v>972</v>
      </c>
      <c r="L106" s="115"/>
      <c r="M106" s="270">
        <v>309</v>
      </c>
    </row>
    <row r="107" spans="2:14" ht="20.100000000000001" customHeight="1">
      <c r="B107" s="1440" t="s">
        <v>362</v>
      </c>
      <c r="C107" s="293">
        <v>6</v>
      </c>
      <c r="D107" s="293">
        <v>50</v>
      </c>
      <c r="E107" s="293" t="s">
        <v>8</v>
      </c>
      <c r="F107" s="293" t="s">
        <v>8</v>
      </c>
      <c r="G107" s="293">
        <v>128</v>
      </c>
      <c r="H107" s="293">
        <v>99</v>
      </c>
      <c r="I107" s="547">
        <v>283</v>
      </c>
      <c r="J107" s="115"/>
      <c r="K107" s="1427">
        <v>184</v>
      </c>
      <c r="L107" s="115"/>
      <c r="M107" s="567" t="s">
        <v>8</v>
      </c>
    </row>
    <row r="108" spans="2:14" ht="20.100000000000001" customHeight="1">
      <c r="B108" s="563" t="s">
        <v>859</v>
      </c>
      <c r="C108" s="564"/>
      <c r="D108" s="564"/>
      <c r="E108" s="564"/>
      <c r="F108" s="564"/>
      <c r="G108" s="564"/>
      <c r="H108" s="564"/>
      <c r="I108" s="565"/>
      <c r="J108" s="259"/>
      <c r="K108" s="1460"/>
      <c r="L108" s="141"/>
      <c r="M108" s="564"/>
    </row>
    <row r="109" spans="2:14" ht="20.100000000000001" customHeight="1">
      <c r="B109" s="1036" t="s">
        <v>1213</v>
      </c>
      <c r="C109" s="564">
        <v>917.07520484040833</v>
      </c>
      <c r="D109" s="564">
        <v>591</v>
      </c>
      <c r="E109" s="564">
        <v>575</v>
      </c>
      <c r="F109" s="564">
        <v>569</v>
      </c>
      <c r="G109" s="564">
        <v>340.16532578856379</v>
      </c>
      <c r="H109" s="564">
        <v>2345</v>
      </c>
      <c r="I109" s="565">
        <v>5337</v>
      </c>
      <c r="J109" s="1461"/>
      <c r="K109" s="1462">
        <v>5084</v>
      </c>
      <c r="L109" s="141"/>
      <c r="M109" s="564">
        <v>467</v>
      </c>
      <c r="N109" s="1215"/>
    </row>
    <row r="110" spans="2:14" ht="20.100000000000001" customHeight="1">
      <c r="B110" s="20" t="s">
        <v>361</v>
      </c>
      <c r="C110" s="221">
        <v>906.07520484040833</v>
      </c>
      <c r="D110" s="221">
        <v>515</v>
      </c>
      <c r="E110" s="221">
        <v>575</v>
      </c>
      <c r="F110" s="221">
        <v>569</v>
      </c>
      <c r="G110" s="221">
        <v>10.3504810624</v>
      </c>
      <c r="H110" s="221">
        <v>1961</v>
      </c>
      <c r="I110" s="255">
        <v>4536</v>
      </c>
      <c r="J110" s="115"/>
      <c r="K110" s="1455">
        <v>4536</v>
      </c>
      <c r="L110" s="89"/>
      <c r="M110" s="221">
        <v>467</v>
      </c>
      <c r="N110" s="1215"/>
    </row>
    <row r="111" spans="2:14" ht="20.100000000000001" customHeight="1">
      <c r="B111" s="1437" t="s">
        <v>362</v>
      </c>
      <c r="C111" s="141">
        <v>11</v>
      </c>
      <c r="D111" s="141">
        <v>76</v>
      </c>
      <c r="E111" s="141" t="s">
        <v>8</v>
      </c>
      <c r="F111" s="141" t="s">
        <v>8</v>
      </c>
      <c r="G111" s="141">
        <v>329.81484472616381</v>
      </c>
      <c r="H111" s="141">
        <v>384</v>
      </c>
      <c r="I111" s="139">
        <v>800.81484472616376</v>
      </c>
      <c r="J111" s="115"/>
      <c r="K111" s="1438">
        <v>548</v>
      </c>
      <c r="L111" s="115"/>
      <c r="M111" s="269" t="s">
        <v>8</v>
      </c>
    </row>
    <row r="112" spans="2:14" ht="20.100000000000001" customHeight="1">
      <c r="B112" s="1036" t="s">
        <v>843</v>
      </c>
      <c r="C112" s="564">
        <v>781</v>
      </c>
      <c r="D112" s="564">
        <v>205</v>
      </c>
      <c r="E112" s="564">
        <v>488</v>
      </c>
      <c r="F112" s="564">
        <v>427</v>
      </c>
      <c r="G112" s="564">
        <v>195</v>
      </c>
      <c r="H112" s="564">
        <v>1882</v>
      </c>
      <c r="I112" s="565">
        <v>3978</v>
      </c>
      <c r="J112" s="1461"/>
      <c r="K112" s="1462">
        <v>3836</v>
      </c>
      <c r="L112" s="141"/>
      <c r="M112" s="564">
        <v>136</v>
      </c>
    </row>
    <row r="113" spans="2:14" ht="20.100000000000001" customHeight="1">
      <c r="B113" s="1437" t="s">
        <v>361</v>
      </c>
      <c r="C113" s="141">
        <v>779</v>
      </c>
      <c r="D113" s="141">
        <v>162</v>
      </c>
      <c r="E113" s="141">
        <v>488</v>
      </c>
      <c r="F113" s="141">
        <v>427</v>
      </c>
      <c r="G113" s="141">
        <v>8</v>
      </c>
      <c r="H113" s="141">
        <v>1589</v>
      </c>
      <c r="I113" s="139">
        <v>3453</v>
      </c>
      <c r="J113" s="115"/>
      <c r="K113" s="1438">
        <v>3453</v>
      </c>
      <c r="L113" s="115"/>
      <c r="M113" s="269">
        <v>136</v>
      </c>
    </row>
    <row r="114" spans="2:14" ht="20.100000000000001" customHeight="1">
      <c r="B114" s="1437" t="s">
        <v>362</v>
      </c>
      <c r="C114" s="141">
        <v>2</v>
      </c>
      <c r="D114" s="141">
        <v>43</v>
      </c>
      <c r="E114" s="141" t="s">
        <v>8</v>
      </c>
      <c r="F114" s="141" t="s">
        <v>8</v>
      </c>
      <c r="G114" s="141">
        <v>187</v>
      </c>
      <c r="H114" s="141">
        <v>293</v>
      </c>
      <c r="I114" s="139">
        <v>525</v>
      </c>
      <c r="J114" s="265"/>
      <c r="K114" s="1438">
        <v>383</v>
      </c>
      <c r="L114" s="115"/>
      <c r="M114" s="269" t="s">
        <v>8</v>
      </c>
    </row>
    <row r="115" spans="2:14" ht="20.100000000000001" customHeight="1">
      <c r="B115" s="1036" t="s">
        <v>842</v>
      </c>
      <c r="C115" s="564">
        <v>136.07520484040833</v>
      </c>
      <c r="D115" s="564">
        <v>386</v>
      </c>
      <c r="E115" s="564">
        <v>87</v>
      </c>
      <c r="F115" s="564">
        <v>142</v>
      </c>
      <c r="G115" s="564">
        <v>145.16532578856382</v>
      </c>
      <c r="H115" s="564">
        <v>463</v>
      </c>
      <c r="I115" s="565">
        <v>1359</v>
      </c>
      <c r="J115" s="1463"/>
      <c r="K115" s="1462">
        <v>1248</v>
      </c>
      <c r="L115" s="141"/>
      <c r="M115" s="564">
        <v>331</v>
      </c>
      <c r="N115" s="1215"/>
    </row>
    <row r="116" spans="2:14" ht="20.100000000000001" customHeight="1">
      <c r="B116" s="1439" t="s">
        <v>361</v>
      </c>
      <c r="C116" s="221">
        <v>127.07520484040833</v>
      </c>
      <c r="D116" s="221">
        <v>353</v>
      </c>
      <c r="E116" s="221">
        <v>87</v>
      </c>
      <c r="F116" s="221">
        <v>142</v>
      </c>
      <c r="G116" s="221">
        <v>2.3504810623999992</v>
      </c>
      <c r="H116" s="221">
        <v>372</v>
      </c>
      <c r="I116" s="255">
        <v>1083</v>
      </c>
      <c r="J116" s="115"/>
      <c r="K116" s="1426">
        <v>1083</v>
      </c>
      <c r="L116" s="115"/>
      <c r="M116" s="270">
        <v>331</v>
      </c>
      <c r="N116" s="1215"/>
    </row>
    <row r="117" spans="2:14" ht="20.100000000000001" customHeight="1">
      <c r="B117" s="1440" t="s">
        <v>362</v>
      </c>
      <c r="C117" s="293">
        <v>9</v>
      </c>
      <c r="D117" s="293">
        <v>33</v>
      </c>
      <c r="E117" s="293" t="s">
        <v>8</v>
      </c>
      <c r="F117" s="293" t="s">
        <v>8</v>
      </c>
      <c r="G117" s="293">
        <v>142.81484472616381</v>
      </c>
      <c r="H117" s="293">
        <v>91</v>
      </c>
      <c r="I117" s="547">
        <v>275.81484472616381</v>
      </c>
      <c r="J117" s="115"/>
      <c r="K117" s="1427">
        <v>165</v>
      </c>
      <c r="L117" s="115"/>
      <c r="M117" s="567" t="s">
        <v>8</v>
      </c>
    </row>
    <row r="118" spans="2:14" ht="20.100000000000001" customHeight="1">
      <c r="B118" s="563" t="s">
        <v>860</v>
      </c>
      <c r="C118" s="564"/>
      <c r="D118" s="564"/>
      <c r="E118" s="564"/>
      <c r="F118" s="564"/>
      <c r="G118" s="564"/>
      <c r="H118" s="564"/>
      <c r="I118" s="565"/>
      <c r="J118" s="141"/>
      <c r="K118" s="1460"/>
      <c r="L118" s="141"/>
      <c r="M118" s="564"/>
    </row>
    <row r="119" spans="2:14" ht="20.100000000000001" customHeight="1">
      <c r="B119" s="1036" t="s">
        <v>1213</v>
      </c>
      <c r="C119" s="564">
        <v>1119</v>
      </c>
      <c r="D119" s="564">
        <v>546</v>
      </c>
      <c r="E119" s="564">
        <v>557</v>
      </c>
      <c r="F119" s="564">
        <v>597</v>
      </c>
      <c r="G119" s="564">
        <v>321</v>
      </c>
      <c r="H119" s="564">
        <v>2286</v>
      </c>
      <c r="I119" s="565">
        <v>5426</v>
      </c>
      <c r="J119" s="1463"/>
      <c r="K119" s="1462">
        <v>5173</v>
      </c>
      <c r="L119" s="141"/>
      <c r="M119" s="564">
        <v>417.03728891355098</v>
      </c>
    </row>
    <row r="120" spans="2:14" ht="20.100000000000001" customHeight="1">
      <c r="B120" s="20" t="s">
        <v>361</v>
      </c>
      <c r="C120" s="221">
        <v>1109</v>
      </c>
      <c r="D120" s="221">
        <v>546</v>
      </c>
      <c r="E120" s="221">
        <v>557</v>
      </c>
      <c r="F120" s="221">
        <v>597</v>
      </c>
      <c r="G120" s="221">
        <v>7</v>
      </c>
      <c r="H120" s="221">
        <v>1878</v>
      </c>
      <c r="I120" s="255">
        <v>4694</v>
      </c>
      <c r="J120" s="89"/>
      <c r="K120" s="1455">
        <v>4694</v>
      </c>
      <c r="L120" s="89"/>
      <c r="M120" s="221">
        <v>417.03728891355098</v>
      </c>
    </row>
    <row r="121" spans="2:14" ht="20.100000000000001" customHeight="1">
      <c r="B121" s="1437" t="s">
        <v>362</v>
      </c>
      <c r="C121" s="141">
        <v>10</v>
      </c>
      <c r="D121" s="141" t="s">
        <v>8</v>
      </c>
      <c r="E121" s="141" t="s">
        <v>8</v>
      </c>
      <c r="F121" s="141" t="s">
        <v>8</v>
      </c>
      <c r="G121" s="141">
        <v>314</v>
      </c>
      <c r="H121" s="141">
        <v>408</v>
      </c>
      <c r="I121" s="139">
        <v>732</v>
      </c>
      <c r="J121" s="115"/>
      <c r="K121" s="1438">
        <v>479</v>
      </c>
      <c r="L121" s="115"/>
      <c r="M121" s="269" t="s">
        <v>8</v>
      </c>
    </row>
    <row r="122" spans="2:14" ht="20.100000000000001" customHeight="1">
      <c r="B122" s="1036" t="s">
        <v>843</v>
      </c>
      <c r="C122" s="564">
        <v>731</v>
      </c>
      <c r="D122" s="564">
        <v>183</v>
      </c>
      <c r="E122" s="564">
        <v>479</v>
      </c>
      <c r="F122" s="564">
        <v>438</v>
      </c>
      <c r="G122" s="564">
        <v>189</v>
      </c>
      <c r="H122" s="564">
        <v>1885</v>
      </c>
      <c r="I122" s="565">
        <v>3905</v>
      </c>
      <c r="J122" s="1463"/>
      <c r="K122" s="1462">
        <v>3763</v>
      </c>
      <c r="L122" s="141"/>
      <c r="M122" s="564">
        <v>135.52460554747543</v>
      </c>
    </row>
    <row r="123" spans="2:14" ht="20.100000000000001" customHeight="1">
      <c r="B123" s="1437" t="s">
        <v>361</v>
      </c>
      <c r="C123" s="141">
        <v>730</v>
      </c>
      <c r="D123" s="141">
        <v>183</v>
      </c>
      <c r="E123" s="141">
        <v>479</v>
      </c>
      <c r="F123" s="141">
        <v>438</v>
      </c>
      <c r="G123" s="141">
        <v>6</v>
      </c>
      <c r="H123" s="141">
        <v>1582</v>
      </c>
      <c r="I123" s="139">
        <v>3418</v>
      </c>
      <c r="J123" s="115"/>
      <c r="K123" s="1438">
        <v>3418</v>
      </c>
      <c r="L123" s="115"/>
      <c r="M123" s="269">
        <v>135.52460554747543</v>
      </c>
    </row>
    <row r="124" spans="2:14" ht="20.100000000000001" customHeight="1">
      <c r="B124" s="1437" t="s">
        <v>362</v>
      </c>
      <c r="C124" s="141">
        <v>1</v>
      </c>
      <c r="D124" s="141" t="s">
        <v>8</v>
      </c>
      <c r="E124" s="141" t="s">
        <v>8</v>
      </c>
      <c r="F124" s="141" t="s">
        <v>8</v>
      </c>
      <c r="G124" s="141">
        <v>183</v>
      </c>
      <c r="H124" s="141">
        <v>303</v>
      </c>
      <c r="I124" s="139">
        <v>487</v>
      </c>
      <c r="J124" s="115"/>
      <c r="K124" s="1438">
        <v>345</v>
      </c>
      <c r="L124" s="115"/>
      <c r="M124" s="269" t="s">
        <v>8</v>
      </c>
    </row>
    <row r="125" spans="2:14" ht="20.100000000000001" customHeight="1">
      <c r="B125" s="1036" t="s">
        <v>842</v>
      </c>
      <c r="C125" s="564">
        <v>388</v>
      </c>
      <c r="D125" s="564">
        <v>363</v>
      </c>
      <c r="E125" s="564">
        <v>78</v>
      </c>
      <c r="F125" s="564">
        <v>159</v>
      </c>
      <c r="G125" s="564">
        <v>132</v>
      </c>
      <c r="H125" s="564">
        <v>401</v>
      </c>
      <c r="I125" s="565">
        <v>1521</v>
      </c>
      <c r="J125" s="1463"/>
      <c r="K125" s="1462">
        <v>1410</v>
      </c>
      <c r="L125" s="141"/>
      <c r="M125" s="564">
        <v>281.46268336607551</v>
      </c>
    </row>
    <row r="126" spans="2:14" ht="20.100000000000001" customHeight="1">
      <c r="B126" s="1439" t="s">
        <v>361</v>
      </c>
      <c r="C126" s="221">
        <v>379</v>
      </c>
      <c r="D126" s="221">
        <v>363</v>
      </c>
      <c r="E126" s="221">
        <v>78</v>
      </c>
      <c r="F126" s="221">
        <v>159</v>
      </c>
      <c r="G126" s="221">
        <v>1</v>
      </c>
      <c r="H126" s="221">
        <v>296</v>
      </c>
      <c r="I126" s="255">
        <v>1276</v>
      </c>
      <c r="J126" s="115"/>
      <c r="K126" s="1426">
        <v>1276</v>
      </c>
      <c r="L126" s="115"/>
      <c r="M126" s="270">
        <v>281.46268336607551</v>
      </c>
    </row>
    <row r="127" spans="2:14" ht="20.100000000000001" customHeight="1">
      <c r="B127" s="1440" t="s">
        <v>362</v>
      </c>
      <c r="C127" s="293">
        <v>9</v>
      </c>
      <c r="D127" s="293" t="s">
        <v>8</v>
      </c>
      <c r="E127" s="293" t="s">
        <v>8</v>
      </c>
      <c r="F127" s="293" t="s">
        <v>8</v>
      </c>
      <c r="G127" s="293">
        <v>131</v>
      </c>
      <c r="H127" s="293">
        <v>105</v>
      </c>
      <c r="I127" s="547">
        <v>245</v>
      </c>
      <c r="J127" s="115"/>
      <c r="K127" s="1427">
        <v>134</v>
      </c>
      <c r="L127" s="115"/>
      <c r="M127" s="567" t="s">
        <v>8</v>
      </c>
    </row>
    <row r="128" spans="2:14" ht="20.100000000000001" customHeight="1">
      <c r="B128" s="569" t="s">
        <v>1214</v>
      </c>
      <c r="C128" s="570"/>
      <c r="D128" s="570"/>
      <c r="E128" s="570"/>
      <c r="F128" s="570"/>
      <c r="G128" s="570"/>
      <c r="H128" s="570"/>
      <c r="I128" s="519"/>
      <c r="J128" s="1464"/>
      <c r="K128" s="1465"/>
      <c r="L128" s="1464"/>
      <c r="M128" s="570"/>
    </row>
    <row r="129" spans="2:13" ht="20.100000000000001" customHeight="1">
      <c r="B129" s="569" t="s">
        <v>1215</v>
      </c>
      <c r="C129" s="570">
        <v>995</v>
      </c>
      <c r="D129" s="570">
        <v>762</v>
      </c>
      <c r="E129" s="570">
        <v>527</v>
      </c>
      <c r="F129" s="570">
        <v>592</v>
      </c>
      <c r="G129" s="570"/>
      <c r="H129" s="570">
        <v>2220</v>
      </c>
      <c r="I129" s="519">
        <v>5096</v>
      </c>
      <c r="J129" s="1464"/>
      <c r="K129" s="1444">
        <v>5096</v>
      </c>
      <c r="L129" s="1464"/>
      <c r="M129" s="570">
        <v>620</v>
      </c>
    </row>
    <row r="130" spans="2:13" ht="20.100000000000001" customHeight="1">
      <c r="B130" s="1437" t="s">
        <v>361</v>
      </c>
      <c r="C130" s="141">
        <v>983</v>
      </c>
      <c r="D130" s="141">
        <v>762</v>
      </c>
      <c r="E130" s="141">
        <v>527</v>
      </c>
      <c r="F130" s="141">
        <v>575</v>
      </c>
      <c r="G130" s="141"/>
      <c r="H130" s="141">
        <v>1814</v>
      </c>
      <c r="I130" s="139">
        <v>4661</v>
      </c>
      <c r="J130" s="115"/>
      <c r="K130" s="1466">
        <v>4661</v>
      </c>
      <c r="L130" s="115"/>
      <c r="M130" s="141">
        <v>620</v>
      </c>
    </row>
    <row r="131" spans="2:13" ht="20.100000000000001" customHeight="1">
      <c r="B131" s="1437" t="s">
        <v>362</v>
      </c>
      <c r="C131" s="141">
        <v>12</v>
      </c>
      <c r="D131" s="141" t="s">
        <v>8</v>
      </c>
      <c r="E131" s="141" t="s">
        <v>8</v>
      </c>
      <c r="F131" s="141">
        <v>17</v>
      </c>
      <c r="G131" s="141"/>
      <c r="H131" s="141">
        <v>406</v>
      </c>
      <c r="I131" s="139">
        <v>435</v>
      </c>
      <c r="J131" s="115"/>
      <c r="K131" s="1466">
        <v>435</v>
      </c>
      <c r="L131" s="115"/>
      <c r="M131" s="141" t="s">
        <v>8</v>
      </c>
    </row>
    <row r="132" spans="2:13" ht="20.100000000000001" customHeight="1">
      <c r="B132" s="569" t="s">
        <v>843</v>
      </c>
      <c r="C132" s="570">
        <v>657</v>
      </c>
      <c r="D132" s="570">
        <v>382</v>
      </c>
      <c r="E132" s="570">
        <v>477</v>
      </c>
      <c r="F132" s="570">
        <v>437</v>
      </c>
      <c r="G132" s="570"/>
      <c r="H132" s="570">
        <v>1874</v>
      </c>
      <c r="I132" s="519">
        <v>3827</v>
      </c>
      <c r="J132" s="1464"/>
      <c r="K132" s="1444">
        <v>3827</v>
      </c>
      <c r="L132" s="1464"/>
      <c r="M132" s="570">
        <v>385</v>
      </c>
    </row>
    <row r="133" spans="2:13" ht="20.100000000000001" customHeight="1">
      <c r="B133" s="1439" t="s">
        <v>361</v>
      </c>
      <c r="C133" s="221">
        <v>656</v>
      </c>
      <c r="D133" s="221">
        <v>382</v>
      </c>
      <c r="E133" s="221">
        <v>477</v>
      </c>
      <c r="F133" s="221">
        <v>425</v>
      </c>
      <c r="G133" s="221"/>
      <c r="H133" s="221">
        <v>1566</v>
      </c>
      <c r="I133" s="255">
        <v>3506</v>
      </c>
      <c r="J133" s="115"/>
      <c r="K133" s="1455">
        <v>3506</v>
      </c>
      <c r="L133" s="115"/>
      <c r="M133" s="262">
        <v>385</v>
      </c>
    </row>
    <row r="134" spans="2:13" ht="20.100000000000001" customHeight="1">
      <c r="B134" s="1445" t="s">
        <v>362</v>
      </c>
      <c r="C134" s="512">
        <v>1</v>
      </c>
      <c r="D134" s="512" t="s">
        <v>8</v>
      </c>
      <c r="E134" s="512" t="s">
        <v>8</v>
      </c>
      <c r="F134" s="512">
        <v>12</v>
      </c>
      <c r="G134" s="512"/>
      <c r="H134" s="512">
        <v>308</v>
      </c>
      <c r="I134" s="558">
        <v>321</v>
      </c>
      <c r="J134" s="115"/>
      <c r="K134" s="1446">
        <v>321</v>
      </c>
      <c r="L134" s="115"/>
      <c r="M134" s="568" t="s">
        <v>8</v>
      </c>
    </row>
    <row r="135" spans="2:13" ht="20.100000000000001" customHeight="1">
      <c r="B135" s="569" t="s">
        <v>842</v>
      </c>
      <c r="C135" s="570">
        <v>338</v>
      </c>
      <c r="D135" s="570">
        <v>380</v>
      </c>
      <c r="E135" s="570">
        <v>50</v>
      </c>
      <c r="F135" s="570">
        <v>155</v>
      </c>
      <c r="G135" s="570"/>
      <c r="H135" s="570">
        <v>346</v>
      </c>
      <c r="I135" s="519">
        <v>1269</v>
      </c>
      <c r="J135" s="1464"/>
      <c r="K135" s="1444">
        <v>1269</v>
      </c>
      <c r="L135" s="1464"/>
      <c r="M135" s="570">
        <v>235</v>
      </c>
    </row>
    <row r="136" spans="2:13" ht="20.100000000000001" customHeight="1">
      <c r="B136" s="1439" t="s">
        <v>361</v>
      </c>
      <c r="C136" s="221">
        <v>327</v>
      </c>
      <c r="D136" s="221">
        <v>380</v>
      </c>
      <c r="E136" s="221">
        <v>50</v>
      </c>
      <c r="F136" s="221">
        <v>150</v>
      </c>
      <c r="G136" s="221"/>
      <c r="H136" s="221">
        <v>248</v>
      </c>
      <c r="I136" s="255">
        <v>1155</v>
      </c>
      <c r="J136" s="115"/>
      <c r="K136" s="1455">
        <v>1155</v>
      </c>
      <c r="L136" s="115"/>
      <c r="M136" s="262">
        <v>235</v>
      </c>
    </row>
    <row r="137" spans="2:13" ht="20.100000000000001" customHeight="1">
      <c r="B137" s="1445" t="s">
        <v>362</v>
      </c>
      <c r="C137" s="512">
        <v>11</v>
      </c>
      <c r="D137" s="512" t="s">
        <v>8</v>
      </c>
      <c r="E137" s="512" t="s">
        <v>8</v>
      </c>
      <c r="F137" s="512">
        <v>5</v>
      </c>
      <c r="G137" s="512"/>
      <c r="H137" s="512">
        <v>98</v>
      </c>
      <c r="I137" s="558">
        <v>114</v>
      </c>
      <c r="J137" s="115"/>
      <c r="K137" s="1446">
        <v>114</v>
      </c>
      <c r="L137" s="115"/>
      <c r="M137" s="568" t="s">
        <v>8</v>
      </c>
    </row>
    <row r="138" spans="2:13" ht="20.100000000000001" customHeight="1">
      <c r="B138" s="1419" t="s">
        <v>1199</v>
      </c>
      <c r="C138" s="1447"/>
      <c r="D138" s="1447"/>
      <c r="E138" s="1447"/>
      <c r="F138" s="1447"/>
      <c r="G138" s="1447"/>
      <c r="H138" s="1447"/>
      <c r="I138" s="1447"/>
      <c r="J138" s="1453"/>
      <c r="K138" s="1447"/>
    </row>
    <row r="139" spans="2:13" ht="22.5" customHeight="1">
      <c r="B139" s="1714" t="s">
        <v>1201</v>
      </c>
      <c r="C139" s="1714"/>
      <c r="D139" s="1714"/>
      <c r="E139" s="1714"/>
      <c r="F139" s="1714"/>
      <c r="G139" s="1714"/>
      <c r="H139" s="1714"/>
      <c r="I139" s="1714"/>
      <c r="J139" s="1714"/>
      <c r="K139" s="1714"/>
    </row>
    <row r="140" spans="2:13" ht="24.75" customHeight="1">
      <c r="B140" s="1714" t="s">
        <v>1216</v>
      </c>
      <c r="C140" s="1714"/>
      <c r="D140" s="1714"/>
      <c r="E140" s="1714"/>
      <c r="F140" s="1714"/>
      <c r="G140" s="1714"/>
      <c r="H140" s="1714"/>
      <c r="I140" s="1714"/>
      <c r="J140" s="1714"/>
      <c r="K140" s="1714"/>
    </row>
    <row r="141" spans="2:13" ht="25.5" customHeight="1"/>
  </sheetData>
  <mergeCells count="13">
    <mergeCell ref="B1:C1"/>
    <mergeCell ref="B140:K140"/>
    <mergeCell ref="B2:K2"/>
    <mergeCell ref="B5:H5"/>
    <mergeCell ref="C6:K6"/>
    <mergeCell ref="B40:C40"/>
    <mergeCell ref="B47:K47"/>
    <mergeCell ref="C48:K48"/>
    <mergeCell ref="C49:K49"/>
    <mergeCell ref="B84:K84"/>
    <mergeCell ref="C85:M85"/>
    <mergeCell ref="C86:K86"/>
    <mergeCell ref="B139:K139"/>
  </mergeCells>
  <hyperlinks>
    <hyperlink ref="A2" location="Summary!A1" display=" " xr:uid="{E4589B90-5152-4552-BE68-5A40AB903339}"/>
  </hyperlinks>
  <pageMargins left="0.75" right="0.75" top="1" bottom="1" header="0.5" footer="0.5"/>
  <pageSetup paperSize="9" scale="51" orientation="portrait" horizontalDpi="4294967292" verticalDpi="4294967292" r:id="rId1"/>
  <headerFooter>
    <oddFooter>&amp;L&amp;1#&amp;"Calibri"&amp;10&amp;K000000TOTAL Classification: Restricted Distribution TOTAL - All rights reserved</oddFooter>
  </headerFooter>
  <rowBreaks count="2" manualBreakCount="2">
    <brk id="45" max="16383" man="1"/>
    <brk id="82" max="16383" man="1"/>
  </rowBreaks>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519CE-86A6-4D89-BE60-D1EBD533A466}">
  <sheetPr>
    <tabColor rgb="FF32C8C8"/>
  </sheetPr>
  <dimension ref="A1:L147"/>
  <sheetViews>
    <sheetView showGridLines="0" zoomScaleNormal="100" zoomScaleSheetLayoutView="115" zoomScalePageLayoutView="130" workbookViewId="0"/>
  </sheetViews>
  <sheetFormatPr baseColWidth="10" defaultColWidth="10.875" defaultRowHeight="20.100000000000001" customHeight="1"/>
  <cols>
    <col min="1" max="1" width="5.5" style="1467" customWidth="1"/>
    <col min="2" max="2" width="46.125" style="1467" customWidth="1"/>
    <col min="3" max="9" width="12" style="1467" customWidth="1"/>
    <col min="10" max="10" width="1.25" style="1130" customWidth="1"/>
    <col min="11" max="16384" width="10.875" style="1130"/>
  </cols>
  <sheetData>
    <row r="1" spans="1:10" ht="20.100000000000001" customHeight="1">
      <c r="B1" s="1663" t="s">
        <v>1305</v>
      </c>
      <c r="C1" s="1663"/>
    </row>
    <row r="2" spans="1:10" ht="20.100000000000001" customHeight="1">
      <c r="A2" s="1131" t="s">
        <v>11</v>
      </c>
      <c r="B2" s="933" t="s">
        <v>370</v>
      </c>
      <c r="C2" s="933"/>
      <c r="D2" s="933"/>
      <c r="E2" s="933"/>
      <c r="F2" s="933"/>
      <c r="G2" s="933"/>
      <c r="H2" s="933"/>
      <c r="I2" s="933"/>
    </row>
    <row r="4" spans="1:10" ht="20.100000000000001" customHeight="1">
      <c r="B4" s="271" t="s">
        <v>371</v>
      </c>
      <c r="C4" s="935"/>
      <c r="D4" s="935"/>
      <c r="E4" s="935" t="s">
        <v>372</v>
      </c>
      <c r="F4" s="935"/>
      <c r="G4" s="935"/>
      <c r="H4" s="935"/>
      <c r="I4" s="935"/>
    </row>
    <row r="5" spans="1:10" ht="42.75" customHeight="1">
      <c r="B5" s="935" t="s">
        <v>345</v>
      </c>
      <c r="C5" s="936" t="s">
        <v>346</v>
      </c>
      <c r="D5" s="936" t="s">
        <v>308</v>
      </c>
      <c r="E5" s="750" t="s">
        <v>316</v>
      </c>
      <c r="F5" s="949" t="s">
        <v>1196</v>
      </c>
      <c r="G5" s="1468" t="s">
        <v>296</v>
      </c>
      <c r="H5" s="936" t="s">
        <v>347</v>
      </c>
      <c r="I5" s="1044" t="s">
        <v>25</v>
      </c>
      <c r="J5" s="1073"/>
    </row>
    <row r="6" spans="1:10" ht="20.100000000000001" customHeight="1">
      <c r="B6" s="553" t="s">
        <v>844</v>
      </c>
      <c r="C6" s="860">
        <v>2431</v>
      </c>
      <c r="D6" s="860">
        <v>4066</v>
      </c>
      <c r="E6" s="860">
        <v>4570</v>
      </c>
      <c r="F6" s="860">
        <v>3640</v>
      </c>
      <c r="G6" s="860">
        <v>7</v>
      </c>
      <c r="H6" s="860">
        <v>1290</v>
      </c>
      <c r="I6" s="534">
        <v>16004</v>
      </c>
    </row>
    <row r="7" spans="1:10" ht="20.100000000000001" customHeight="1">
      <c r="B7" s="20" t="s">
        <v>348</v>
      </c>
      <c r="C7" s="181">
        <v>39</v>
      </c>
      <c r="D7" s="181">
        <v>24</v>
      </c>
      <c r="E7" s="181">
        <v>179</v>
      </c>
      <c r="F7" s="181">
        <v>443</v>
      </c>
      <c r="G7" s="181">
        <v>1</v>
      </c>
      <c r="H7" s="181">
        <v>-21</v>
      </c>
      <c r="I7" s="255">
        <v>665</v>
      </c>
    </row>
    <row r="8" spans="1:10" ht="20.100000000000001" customHeight="1">
      <c r="B8" s="20" t="s">
        <v>349</v>
      </c>
      <c r="C8" s="181">
        <v>191</v>
      </c>
      <c r="D8" s="181">
        <v>141</v>
      </c>
      <c r="E8" s="181">
        <v>29</v>
      </c>
      <c r="F8" s="181">
        <v>176</v>
      </c>
      <c r="G8" s="181" t="s">
        <v>8</v>
      </c>
      <c r="H8" s="181">
        <v>214</v>
      </c>
      <c r="I8" s="255">
        <v>751</v>
      </c>
    </row>
    <row r="9" spans="1:10" ht="20.100000000000001" customHeight="1">
      <c r="B9" s="20" t="s">
        <v>350</v>
      </c>
      <c r="C9" s="181" t="s">
        <v>8</v>
      </c>
      <c r="D9" s="181">
        <v>14</v>
      </c>
      <c r="E9" s="181">
        <v>4</v>
      </c>
      <c r="F9" s="181">
        <v>512</v>
      </c>
      <c r="G9" s="181" t="s">
        <v>8</v>
      </c>
      <c r="H9" s="181">
        <v>130</v>
      </c>
      <c r="I9" s="255">
        <v>660</v>
      </c>
    </row>
    <row r="10" spans="1:10" ht="20.100000000000001" customHeight="1">
      <c r="B10" s="20" t="s">
        <v>351</v>
      </c>
      <c r="C10" s="181">
        <v>-5</v>
      </c>
      <c r="D10" s="181" t="s">
        <v>8</v>
      </c>
      <c r="E10" s="181">
        <v>-343</v>
      </c>
      <c r="F10" s="181">
        <v>-362</v>
      </c>
      <c r="G10" s="181" t="s">
        <v>8</v>
      </c>
      <c r="H10" s="181" t="s">
        <v>8</v>
      </c>
      <c r="I10" s="255">
        <v>-710</v>
      </c>
    </row>
    <row r="11" spans="1:10" ht="20.100000000000001" customHeight="1">
      <c r="B11" s="509" t="s">
        <v>352</v>
      </c>
      <c r="C11" s="511">
        <v>-257</v>
      </c>
      <c r="D11" s="511">
        <v>-421</v>
      </c>
      <c r="E11" s="511">
        <v>-298</v>
      </c>
      <c r="F11" s="511">
        <v>-490</v>
      </c>
      <c r="G11" s="511" t="s">
        <v>8</v>
      </c>
      <c r="H11" s="511">
        <v>-110</v>
      </c>
      <c r="I11" s="558">
        <v>-1576</v>
      </c>
    </row>
    <row r="12" spans="1:10" ht="20.100000000000001" customHeight="1">
      <c r="B12" s="553" t="s">
        <v>861</v>
      </c>
      <c r="C12" s="860">
        <v>2399</v>
      </c>
      <c r="D12" s="860">
        <v>3824</v>
      </c>
      <c r="E12" s="860">
        <v>4141</v>
      </c>
      <c r="F12" s="860">
        <v>3919</v>
      </c>
      <c r="G12" s="860">
        <v>8</v>
      </c>
      <c r="H12" s="860">
        <v>1503</v>
      </c>
      <c r="I12" s="534">
        <v>15794</v>
      </c>
    </row>
    <row r="13" spans="1:10" ht="20.100000000000001" customHeight="1">
      <c r="B13" s="20" t="s">
        <v>348</v>
      </c>
      <c r="C13" s="181">
        <v>76</v>
      </c>
      <c r="D13" s="181">
        <v>142</v>
      </c>
      <c r="E13" s="181">
        <v>160</v>
      </c>
      <c r="F13" s="181">
        <v>69</v>
      </c>
      <c r="G13" s="181" t="s">
        <v>8</v>
      </c>
      <c r="H13" s="181">
        <v>40</v>
      </c>
      <c r="I13" s="255">
        <v>487</v>
      </c>
    </row>
    <row r="14" spans="1:10" ht="20.100000000000001" customHeight="1">
      <c r="B14" s="20" t="s">
        <v>349</v>
      </c>
      <c r="C14" s="181" t="s">
        <v>8</v>
      </c>
      <c r="D14" s="181">
        <v>79</v>
      </c>
      <c r="E14" s="181">
        <v>182</v>
      </c>
      <c r="F14" s="181" t="s">
        <v>8</v>
      </c>
      <c r="G14" s="181" t="s">
        <v>8</v>
      </c>
      <c r="H14" s="181" t="s">
        <v>8</v>
      </c>
      <c r="I14" s="255">
        <v>261</v>
      </c>
    </row>
    <row r="15" spans="1:10" ht="20.100000000000001" customHeight="1">
      <c r="B15" s="20" t="s">
        <v>350</v>
      </c>
      <c r="C15" s="181">
        <v>2272</v>
      </c>
      <c r="D15" s="181" t="s">
        <v>8</v>
      </c>
      <c r="E15" s="181" t="s">
        <v>8</v>
      </c>
      <c r="F15" s="181">
        <v>104</v>
      </c>
      <c r="G15" s="181" t="s">
        <v>8</v>
      </c>
      <c r="H15" s="181">
        <v>5</v>
      </c>
      <c r="I15" s="255">
        <v>2381</v>
      </c>
    </row>
    <row r="16" spans="1:10" ht="20.100000000000001" customHeight="1">
      <c r="B16" s="20" t="s">
        <v>351</v>
      </c>
      <c r="C16" s="181" t="s">
        <v>8</v>
      </c>
      <c r="D16" s="181">
        <v>-2</v>
      </c>
      <c r="E16" s="181" t="s">
        <v>8</v>
      </c>
      <c r="F16" s="181">
        <v>-10</v>
      </c>
      <c r="G16" s="181" t="s">
        <v>8</v>
      </c>
      <c r="H16" s="181" t="s">
        <v>8</v>
      </c>
      <c r="I16" s="255">
        <v>-12</v>
      </c>
    </row>
    <row r="17" spans="2:9" ht="20.100000000000001" customHeight="1">
      <c r="B17" s="509" t="s">
        <v>352</v>
      </c>
      <c r="C17" s="511">
        <v>-236</v>
      </c>
      <c r="D17" s="511">
        <v>-405</v>
      </c>
      <c r="E17" s="511">
        <v>-393</v>
      </c>
      <c r="F17" s="511">
        <v>-489</v>
      </c>
      <c r="G17" s="511">
        <v>-1</v>
      </c>
      <c r="H17" s="511">
        <v>-129</v>
      </c>
      <c r="I17" s="558">
        <v>-1653</v>
      </c>
    </row>
    <row r="18" spans="2:9" ht="20.100000000000001" customHeight="1">
      <c r="B18" s="553" t="s">
        <v>846</v>
      </c>
      <c r="C18" s="860">
        <v>4511</v>
      </c>
      <c r="D18" s="860">
        <v>3638</v>
      </c>
      <c r="E18" s="860">
        <v>4090</v>
      </c>
      <c r="F18" s="860">
        <v>3593</v>
      </c>
      <c r="G18" s="860">
        <v>7</v>
      </c>
      <c r="H18" s="860">
        <v>1419</v>
      </c>
      <c r="I18" s="534">
        <v>17258</v>
      </c>
    </row>
    <row r="19" spans="2:9" ht="20.100000000000001" customHeight="1">
      <c r="B19" s="20" t="s">
        <v>348</v>
      </c>
      <c r="C19" s="221">
        <v>59</v>
      </c>
      <c r="D19" s="221">
        <v>10</v>
      </c>
      <c r="E19" s="221">
        <v>72</v>
      </c>
      <c r="F19" s="221">
        <v>381</v>
      </c>
      <c r="G19" s="221">
        <v>1</v>
      </c>
      <c r="H19" s="221">
        <v>63</v>
      </c>
      <c r="I19" s="255">
        <v>586</v>
      </c>
    </row>
    <row r="20" spans="2:9" ht="20.100000000000001" customHeight="1">
      <c r="B20" s="20" t="s">
        <v>349</v>
      </c>
      <c r="C20" s="221">
        <v>92</v>
      </c>
      <c r="D20" s="221">
        <v>50</v>
      </c>
      <c r="E20" s="221">
        <v>142</v>
      </c>
      <c r="F20" s="221" t="s">
        <v>8</v>
      </c>
      <c r="G20" s="221" t="s">
        <v>8</v>
      </c>
      <c r="H20" s="221" t="s">
        <v>8</v>
      </c>
      <c r="I20" s="255">
        <v>284</v>
      </c>
    </row>
    <row r="21" spans="2:9" ht="20.100000000000001" customHeight="1">
      <c r="B21" s="20" t="s">
        <v>350</v>
      </c>
      <c r="C21" s="221" t="s">
        <v>8</v>
      </c>
      <c r="D21" s="221" t="s">
        <v>8</v>
      </c>
      <c r="E21" s="221" t="s">
        <v>8</v>
      </c>
      <c r="F21" s="221" t="s">
        <v>8</v>
      </c>
      <c r="G21" s="221" t="s">
        <v>8</v>
      </c>
      <c r="H21" s="221">
        <v>216</v>
      </c>
      <c r="I21" s="255">
        <v>216</v>
      </c>
    </row>
    <row r="22" spans="2:9" ht="20.100000000000001" customHeight="1">
      <c r="B22" s="20" t="s">
        <v>351</v>
      </c>
      <c r="C22" s="221" t="s">
        <v>8</v>
      </c>
      <c r="D22" s="221" t="s">
        <v>8</v>
      </c>
      <c r="E22" s="221">
        <v>-2</v>
      </c>
      <c r="F22" s="221">
        <v>-3</v>
      </c>
      <c r="G22" s="221" t="s">
        <v>8</v>
      </c>
      <c r="H22" s="221" t="s">
        <v>8</v>
      </c>
      <c r="I22" s="255">
        <v>-5</v>
      </c>
    </row>
    <row r="23" spans="2:9" ht="20.100000000000001" customHeight="1">
      <c r="B23" s="509" t="s">
        <v>352</v>
      </c>
      <c r="C23" s="512">
        <v>-227</v>
      </c>
      <c r="D23" s="512">
        <v>-401</v>
      </c>
      <c r="E23" s="512">
        <v>-410</v>
      </c>
      <c r="F23" s="512">
        <v>-484</v>
      </c>
      <c r="G23" s="512">
        <v>-1</v>
      </c>
      <c r="H23" s="512">
        <v>-123</v>
      </c>
      <c r="I23" s="558">
        <v>-1646</v>
      </c>
    </row>
    <row r="24" spans="2:9" ht="20.100000000000001" customHeight="1">
      <c r="B24" s="937" t="s">
        <v>847</v>
      </c>
      <c r="C24" s="938">
        <v>4435</v>
      </c>
      <c r="D24" s="938">
        <v>3297</v>
      </c>
      <c r="E24" s="938">
        <v>3892</v>
      </c>
      <c r="F24" s="938">
        <v>3487</v>
      </c>
      <c r="G24" s="938">
        <v>7</v>
      </c>
      <c r="H24" s="938">
        <v>1575</v>
      </c>
      <c r="I24" s="939">
        <v>16693</v>
      </c>
    </row>
    <row r="25" spans="2:9" ht="20.100000000000001" customHeight="1">
      <c r="B25" s="20" t="s">
        <v>348</v>
      </c>
      <c r="C25" s="221">
        <v>235</v>
      </c>
      <c r="D25" s="221">
        <v>582</v>
      </c>
      <c r="E25" s="221">
        <v>27</v>
      </c>
      <c r="F25" s="221">
        <v>691</v>
      </c>
      <c r="G25" s="221">
        <v>-2</v>
      </c>
      <c r="H25" s="221">
        <v>46</v>
      </c>
      <c r="I25" s="255">
        <v>1579</v>
      </c>
    </row>
    <row r="26" spans="2:9" ht="20.100000000000001" customHeight="1">
      <c r="B26" s="20" t="s">
        <v>349</v>
      </c>
      <c r="C26" s="221">
        <v>69</v>
      </c>
      <c r="D26" s="221">
        <v>106</v>
      </c>
      <c r="E26" s="221">
        <v>37</v>
      </c>
      <c r="F26" s="221">
        <v>60</v>
      </c>
      <c r="G26" s="221" t="s">
        <v>8</v>
      </c>
      <c r="H26" s="221">
        <v>499</v>
      </c>
      <c r="I26" s="255">
        <v>771</v>
      </c>
    </row>
    <row r="27" spans="2:9" ht="20.100000000000001" customHeight="1">
      <c r="B27" s="20" t="s">
        <v>350</v>
      </c>
      <c r="C27" s="221" t="s">
        <v>8</v>
      </c>
      <c r="D27" s="221" t="s">
        <v>8</v>
      </c>
      <c r="E27" s="221" t="s">
        <v>8</v>
      </c>
      <c r="F27" s="221" t="s">
        <v>8</v>
      </c>
      <c r="G27" s="221" t="s">
        <v>8</v>
      </c>
      <c r="H27" s="221">
        <v>156</v>
      </c>
      <c r="I27" s="255">
        <v>156</v>
      </c>
    </row>
    <row r="28" spans="2:9" ht="20.100000000000001" customHeight="1">
      <c r="B28" s="20" t="s">
        <v>351</v>
      </c>
      <c r="C28" s="221">
        <v>-8</v>
      </c>
      <c r="D28" s="221" t="s">
        <v>8</v>
      </c>
      <c r="E28" s="221" t="s">
        <v>8</v>
      </c>
      <c r="F28" s="221" t="s">
        <v>8</v>
      </c>
      <c r="G28" s="221" t="s">
        <v>8</v>
      </c>
      <c r="H28" s="221" t="s">
        <v>8</v>
      </c>
      <c r="I28" s="255">
        <v>-8</v>
      </c>
    </row>
    <row r="29" spans="2:9" ht="20.100000000000001" customHeight="1">
      <c r="B29" s="509" t="s">
        <v>352</v>
      </c>
      <c r="C29" s="512">
        <v>-219</v>
      </c>
      <c r="D29" s="512">
        <v>-396</v>
      </c>
      <c r="E29" s="512">
        <v>-418</v>
      </c>
      <c r="F29" s="512">
        <v>-432</v>
      </c>
      <c r="G29" s="866" t="s">
        <v>359</v>
      </c>
      <c r="H29" s="512">
        <v>-126</v>
      </c>
      <c r="I29" s="558">
        <v>-1591</v>
      </c>
    </row>
    <row r="30" spans="2:9" ht="20.100000000000001" customHeight="1">
      <c r="B30" s="937" t="s">
        <v>1217</v>
      </c>
      <c r="C30" s="938">
        <v>4512</v>
      </c>
      <c r="D30" s="938">
        <v>3589</v>
      </c>
      <c r="E30" s="938">
        <v>3538</v>
      </c>
      <c r="F30" s="938">
        <v>3806</v>
      </c>
      <c r="G30" s="938">
        <v>5</v>
      </c>
      <c r="H30" s="938">
        <v>2150</v>
      </c>
      <c r="I30" s="939">
        <v>17600</v>
      </c>
    </row>
    <row r="31" spans="2:9" ht="20.100000000000001" customHeight="1">
      <c r="B31" s="20" t="s">
        <v>348</v>
      </c>
      <c r="C31" s="221">
        <v>-123</v>
      </c>
      <c r="D31" s="221">
        <v>77</v>
      </c>
      <c r="E31" s="221">
        <v>74</v>
      </c>
      <c r="F31" s="221">
        <v>234</v>
      </c>
      <c r="G31" s="221"/>
      <c r="H31" s="221">
        <v>175</v>
      </c>
      <c r="I31" s="255">
        <v>437</v>
      </c>
    </row>
    <row r="32" spans="2:9" ht="20.100000000000001" customHeight="1">
      <c r="B32" s="20" t="s">
        <v>349</v>
      </c>
      <c r="C32" s="221">
        <v>1</v>
      </c>
      <c r="D32" s="221">
        <v>542</v>
      </c>
      <c r="E32" s="221">
        <v>91</v>
      </c>
      <c r="F32" s="221">
        <v>8</v>
      </c>
      <c r="G32" s="221"/>
      <c r="H32" s="221">
        <v>76</v>
      </c>
      <c r="I32" s="255">
        <v>718</v>
      </c>
    </row>
    <row r="33" spans="2:11" ht="20.100000000000001" customHeight="1">
      <c r="B33" s="20" t="s">
        <v>350</v>
      </c>
      <c r="C33" s="221" t="s">
        <v>8</v>
      </c>
      <c r="D33" s="221">
        <v>43</v>
      </c>
      <c r="E33" s="221" t="s">
        <v>8</v>
      </c>
      <c r="F33" s="221" t="s">
        <v>8</v>
      </c>
      <c r="G33" s="221"/>
      <c r="H33" s="221">
        <v>43</v>
      </c>
      <c r="I33" s="255">
        <v>86</v>
      </c>
    </row>
    <row r="34" spans="2:11" ht="20.100000000000001" customHeight="1">
      <c r="B34" s="20" t="s">
        <v>351</v>
      </c>
      <c r="C34" s="221">
        <v>-9</v>
      </c>
      <c r="D34" s="221">
        <v>-129</v>
      </c>
      <c r="E34" s="221" t="s">
        <v>8</v>
      </c>
      <c r="F34" s="221">
        <v>-24</v>
      </c>
      <c r="G34" s="221"/>
      <c r="H34" s="221" t="s">
        <v>8</v>
      </c>
      <c r="I34" s="255">
        <v>-162</v>
      </c>
    </row>
    <row r="35" spans="2:11" ht="20.100000000000001" customHeight="1">
      <c r="B35" s="509" t="s">
        <v>352</v>
      </c>
      <c r="C35" s="512">
        <v>-188</v>
      </c>
      <c r="D35" s="512">
        <v>-383</v>
      </c>
      <c r="E35" s="512">
        <v>-350</v>
      </c>
      <c r="F35" s="512">
        <v>-461</v>
      </c>
      <c r="G35" s="866"/>
      <c r="H35" s="512">
        <v>-143</v>
      </c>
      <c r="I35" s="558">
        <v>-1525</v>
      </c>
    </row>
    <row r="36" spans="2:11" ht="20.100000000000001" customHeight="1">
      <c r="B36" s="942" t="s">
        <v>1218</v>
      </c>
      <c r="C36" s="943">
        <v>4193</v>
      </c>
      <c r="D36" s="943">
        <v>3739</v>
      </c>
      <c r="E36" s="943">
        <v>3353</v>
      </c>
      <c r="F36" s="943">
        <v>3568</v>
      </c>
      <c r="G36" s="943"/>
      <c r="H36" s="943">
        <v>2301</v>
      </c>
      <c r="I36" s="944">
        <v>17154</v>
      </c>
    </row>
    <row r="37" spans="2:11" ht="26.25" customHeight="1">
      <c r="B37" s="940" t="s">
        <v>353</v>
      </c>
      <c r="C37" s="571"/>
      <c r="D37" s="571"/>
      <c r="E37" s="571"/>
      <c r="F37" s="1469"/>
      <c r="G37" s="571"/>
      <c r="H37" s="571"/>
      <c r="I37" s="571"/>
    </row>
    <row r="38" spans="2:11" ht="20.100000000000001" customHeight="1">
      <c r="B38" s="225" t="s">
        <v>354</v>
      </c>
      <c r="C38" s="221">
        <v>43</v>
      </c>
      <c r="D38" s="221" t="s">
        <v>8</v>
      </c>
      <c r="E38" s="221" t="s">
        <v>8</v>
      </c>
      <c r="F38" s="221" t="s">
        <v>8</v>
      </c>
      <c r="G38" s="221" t="s">
        <v>8</v>
      </c>
      <c r="H38" s="221" t="s">
        <v>8</v>
      </c>
      <c r="I38" s="255">
        <v>43</v>
      </c>
    </row>
    <row r="39" spans="2:11" ht="20.100000000000001" customHeight="1">
      <c r="B39" s="225" t="s">
        <v>355</v>
      </c>
      <c r="C39" s="221">
        <v>44</v>
      </c>
      <c r="D39" s="221" t="s">
        <v>8</v>
      </c>
      <c r="E39" s="221" t="s">
        <v>8</v>
      </c>
      <c r="F39" s="221" t="s">
        <v>8</v>
      </c>
      <c r="G39" s="221" t="s">
        <v>8</v>
      </c>
      <c r="H39" s="221" t="s">
        <v>8</v>
      </c>
      <c r="I39" s="255">
        <v>44</v>
      </c>
    </row>
    <row r="40" spans="2:11" ht="20.100000000000001" customHeight="1">
      <c r="B40" s="225" t="s">
        <v>356</v>
      </c>
      <c r="C40" s="221">
        <v>25</v>
      </c>
      <c r="D40" s="221" t="s">
        <v>8</v>
      </c>
      <c r="E40" s="221" t="s">
        <v>8</v>
      </c>
      <c r="F40" s="221" t="s">
        <v>8</v>
      </c>
      <c r="G40" s="221" t="s">
        <v>8</v>
      </c>
      <c r="H40" s="221" t="s">
        <v>8</v>
      </c>
      <c r="I40" s="255">
        <v>25</v>
      </c>
    </row>
    <row r="41" spans="2:11" ht="20.100000000000001" customHeight="1">
      <c r="B41" s="225" t="s">
        <v>792</v>
      </c>
      <c r="C41" s="221">
        <v>33</v>
      </c>
      <c r="D41" s="221" t="s">
        <v>8</v>
      </c>
      <c r="E41" s="221" t="s">
        <v>8</v>
      </c>
      <c r="F41" s="221" t="s">
        <v>8</v>
      </c>
      <c r="G41" s="221" t="s">
        <v>8</v>
      </c>
      <c r="H41" s="221" t="s">
        <v>8</v>
      </c>
      <c r="I41" s="255">
        <v>33</v>
      </c>
    </row>
    <row r="42" spans="2:11" ht="20.100000000000001" customHeight="1">
      <c r="B42" s="1040" t="s">
        <v>1219</v>
      </c>
      <c r="C42" s="953">
        <v>27</v>
      </c>
      <c r="D42" s="943" t="s">
        <v>8</v>
      </c>
      <c r="E42" s="943" t="s">
        <v>8</v>
      </c>
      <c r="F42" s="943" t="s">
        <v>8</v>
      </c>
      <c r="G42" s="943"/>
      <c r="H42" s="943" t="s">
        <v>8</v>
      </c>
      <c r="I42" s="944">
        <v>27</v>
      </c>
    </row>
    <row r="43" spans="2:11" ht="20.100000000000001" customHeight="1">
      <c r="B43" s="1470" t="s">
        <v>1199</v>
      </c>
      <c r="C43" s="934"/>
      <c r="D43" s="934"/>
      <c r="E43" s="934"/>
      <c r="F43" s="934"/>
      <c r="G43" s="934"/>
      <c r="H43" s="934"/>
    </row>
    <row r="45" spans="2:11" ht="20.100000000000001" customHeight="1">
      <c r="B45" s="271" t="s">
        <v>373</v>
      </c>
      <c r="C45" s="1722" t="s">
        <v>374</v>
      </c>
      <c r="D45" s="1722"/>
      <c r="E45" s="1722"/>
      <c r="F45" s="1722"/>
      <c r="G45" s="1722"/>
      <c r="H45" s="1722"/>
      <c r="I45" s="1722"/>
      <c r="J45" s="1722"/>
      <c r="K45" s="1722"/>
    </row>
    <row r="46" spans="2:11" ht="42.75" customHeight="1">
      <c r="B46" s="935" t="s">
        <v>345</v>
      </c>
      <c r="C46" s="936" t="s">
        <v>346</v>
      </c>
      <c r="D46" s="936" t="s">
        <v>308</v>
      </c>
      <c r="E46" s="750" t="s">
        <v>316</v>
      </c>
      <c r="F46" s="949" t="s">
        <v>1196</v>
      </c>
      <c r="G46" s="750" t="s">
        <v>296</v>
      </c>
      <c r="H46" s="936" t="s">
        <v>347</v>
      </c>
      <c r="I46" s="1044" t="s">
        <v>25</v>
      </c>
      <c r="K46" s="1424" t="s">
        <v>1200</v>
      </c>
    </row>
    <row r="47" spans="2:11" ht="20.100000000000001" customHeight="1">
      <c r="B47" s="533" t="s">
        <v>844</v>
      </c>
      <c r="C47" s="535">
        <v>276</v>
      </c>
      <c r="D47" s="535">
        <v>42</v>
      </c>
      <c r="E47" s="535" t="s">
        <v>8</v>
      </c>
      <c r="F47" s="535" t="s">
        <v>8</v>
      </c>
      <c r="G47" s="535">
        <v>11671</v>
      </c>
      <c r="H47" s="535">
        <v>4513</v>
      </c>
      <c r="I47" s="534">
        <v>16502</v>
      </c>
      <c r="K47" s="1425">
        <v>9340</v>
      </c>
    </row>
    <row r="48" spans="2:11" ht="20.100000000000001" customHeight="1">
      <c r="B48" s="20" t="s">
        <v>348</v>
      </c>
      <c r="C48" s="221">
        <v>-9</v>
      </c>
      <c r="D48" s="221">
        <v>11</v>
      </c>
      <c r="E48" s="221" t="s">
        <v>8</v>
      </c>
      <c r="F48" s="221" t="s">
        <v>8</v>
      </c>
      <c r="G48" s="221">
        <v>394</v>
      </c>
      <c r="H48" s="221">
        <v>28</v>
      </c>
      <c r="I48" s="255">
        <v>424</v>
      </c>
      <c r="K48" s="1426">
        <v>117</v>
      </c>
    </row>
    <row r="49" spans="2:11" ht="30.95" customHeight="1">
      <c r="B49" s="20" t="s">
        <v>349</v>
      </c>
      <c r="C49" s="221" t="s">
        <v>8</v>
      </c>
      <c r="D49" s="221" t="s">
        <v>8</v>
      </c>
      <c r="E49" s="221" t="s">
        <v>8</v>
      </c>
      <c r="F49" s="221" t="s">
        <v>8</v>
      </c>
      <c r="G49" s="221">
        <v>60</v>
      </c>
      <c r="H49" s="221" t="s">
        <v>8</v>
      </c>
      <c r="I49" s="255">
        <v>60</v>
      </c>
      <c r="K49" s="1426">
        <v>1</v>
      </c>
    </row>
    <row r="50" spans="2:11" ht="20.100000000000001" customHeight="1">
      <c r="B50" s="20" t="s">
        <v>350</v>
      </c>
      <c r="C50" s="221" t="s">
        <v>8</v>
      </c>
      <c r="D50" s="221" t="s">
        <v>8</v>
      </c>
      <c r="E50" s="221" t="s">
        <v>8</v>
      </c>
      <c r="F50" s="221" t="s">
        <v>8</v>
      </c>
      <c r="G50" s="221">
        <v>489</v>
      </c>
      <c r="H50" s="221" t="s">
        <v>8</v>
      </c>
      <c r="I50" s="255">
        <v>489</v>
      </c>
      <c r="K50" s="1426" t="s">
        <v>8</v>
      </c>
    </row>
    <row r="51" spans="2:11" ht="20.100000000000001" customHeight="1">
      <c r="B51" s="20" t="s">
        <v>351</v>
      </c>
      <c r="C51" s="221" t="s">
        <v>8</v>
      </c>
      <c r="D51" s="221" t="s">
        <v>8</v>
      </c>
      <c r="E51" s="221" t="s">
        <v>8</v>
      </c>
      <c r="F51" s="221" t="s">
        <v>8</v>
      </c>
      <c r="G51" s="221">
        <v>-112</v>
      </c>
      <c r="H51" s="221" t="s">
        <v>8</v>
      </c>
      <c r="I51" s="255">
        <v>-112</v>
      </c>
      <c r="K51" s="1426">
        <v>-1</v>
      </c>
    </row>
    <row r="52" spans="2:11" ht="20.100000000000001" customHeight="1">
      <c r="B52" s="509" t="s">
        <v>352</v>
      </c>
      <c r="C52" s="512">
        <v>-30</v>
      </c>
      <c r="D52" s="512">
        <v>-2</v>
      </c>
      <c r="E52" s="512" t="s">
        <v>8</v>
      </c>
      <c r="F52" s="512" t="s">
        <v>8</v>
      </c>
      <c r="G52" s="512">
        <v>-616</v>
      </c>
      <c r="H52" s="512">
        <v>-184</v>
      </c>
      <c r="I52" s="558">
        <v>-832</v>
      </c>
      <c r="K52" s="1427">
        <v>-377</v>
      </c>
    </row>
    <row r="53" spans="2:11" ht="20.100000000000001" customHeight="1">
      <c r="B53" s="533" t="s">
        <v>845</v>
      </c>
      <c r="C53" s="535">
        <v>237</v>
      </c>
      <c r="D53" s="535">
        <v>51</v>
      </c>
      <c r="E53" s="535" t="s">
        <v>8</v>
      </c>
      <c r="F53" s="535" t="s">
        <v>8</v>
      </c>
      <c r="G53" s="535">
        <v>11886</v>
      </c>
      <c r="H53" s="535">
        <v>4357</v>
      </c>
      <c r="I53" s="534">
        <v>16531</v>
      </c>
      <c r="K53" s="1425">
        <v>9080</v>
      </c>
    </row>
    <row r="54" spans="2:11" ht="20.100000000000001" customHeight="1">
      <c r="B54" s="20" t="s">
        <v>348</v>
      </c>
      <c r="C54" s="181" t="s">
        <v>1220</v>
      </c>
      <c r="D54" s="221">
        <v>-14</v>
      </c>
      <c r="E54" s="221" t="s">
        <v>8</v>
      </c>
      <c r="F54" s="221" t="s">
        <v>8</v>
      </c>
      <c r="G54" s="221">
        <v>425</v>
      </c>
      <c r="H54" s="221">
        <v>45</v>
      </c>
      <c r="I54" s="255" t="s">
        <v>1221</v>
      </c>
      <c r="K54" s="1426">
        <v>86</v>
      </c>
    </row>
    <row r="55" spans="2:11" ht="20.100000000000001" customHeight="1">
      <c r="B55" s="20" t="s">
        <v>349</v>
      </c>
      <c r="C55" s="221" t="s">
        <v>8</v>
      </c>
      <c r="D55" s="221" t="s">
        <v>8</v>
      </c>
      <c r="E55" s="221" t="s">
        <v>8</v>
      </c>
      <c r="F55" s="221" t="s">
        <v>8</v>
      </c>
      <c r="G55" s="221">
        <v>2786</v>
      </c>
      <c r="H55" s="221" t="s">
        <v>8</v>
      </c>
      <c r="I55" s="255">
        <v>2786</v>
      </c>
      <c r="K55" s="1426">
        <v>1195</v>
      </c>
    </row>
    <row r="56" spans="2:11" ht="20.100000000000001" customHeight="1">
      <c r="B56" s="20" t="s">
        <v>350</v>
      </c>
      <c r="C56" s="221" t="s">
        <v>8</v>
      </c>
      <c r="D56" s="221" t="s">
        <v>8</v>
      </c>
      <c r="E56" s="221" t="s">
        <v>8</v>
      </c>
      <c r="F56" s="221" t="s">
        <v>8</v>
      </c>
      <c r="G56" s="221" t="s">
        <v>8</v>
      </c>
      <c r="H56" s="221" t="s">
        <v>8</v>
      </c>
      <c r="I56" s="255" t="s">
        <v>8</v>
      </c>
      <c r="K56" s="1426" t="s">
        <v>8</v>
      </c>
    </row>
    <row r="57" spans="2:11" ht="20.100000000000001" customHeight="1">
      <c r="B57" s="20" t="s">
        <v>351</v>
      </c>
      <c r="C57" s="221" t="s">
        <v>8</v>
      </c>
      <c r="D57" s="221" t="s">
        <v>8</v>
      </c>
      <c r="E57" s="221" t="s">
        <v>8</v>
      </c>
      <c r="F57" s="221" t="s">
        <v>8</v>
      </c>
      <c r="G57" s="221" t="s">
        <v>8</v>
      </c>
      <c r="H57" s="221" t="s">
        <v>8</v>
      </c>
      <c r="I57" s="255" t="s">
        <v>8</v>
      </c>
      <c r="K57" s="1426" t="s">
        <v>8</v>
      </c>
    </row>
    <row r="58" spans="2:11" ht="20.100000000000001" customHeight="1">
      <c r="B58" s="509" t="s">
        <v>352</v>
      </c>
      <c r="C58" s="512" t="s">
        <v>1222</v>
      </c>
      <c r="D58" s="512" t="s">
        <v>8</v>
      </c>
      <c r="E58" s="512" t="s">
        <v>8</v>
      </c>
      <c r="F58" s="512" t="s">
        <v>8</v>
      </c>
      <c r="G58" s="512">
        <v>-798</v>
      </c>
      <c r="H58" s="512">
        <v>-184</v>
      </c>
      <c r="I58" s="558" t="s">
        <v>1223</v>
      </c>
      <c r="K58" s="1427">
        <v>-563</v>
      </c>
    </row>
    <row r="59" spans="2:11" ht="20.100000000000001" customHeight="1">
      <c r="B59" s="533" t="s">
        <v>846</v>
      </c>
      <c r="C59" s="535">
        <v>203</v>
      </c>
      <c r="D59" s="535">
        <v>37</v>
      </c>
      <c r="E59" s="535" t="s">
        <v>8</v>
      </c>
      <c r="F59" s="535" t="s">
        <v>8</v>
      </c>
      <c r="G59" s="535">
        <v>14299</v>
      </c>
      <c r="H59" s="535">
        <v>4218</v>
      </c>
      <c r="I59" s="534">
        <v>18757</v>
      </c>
      <c r="K59" s="1425">
        <v>9798</v>
      </c>
    </row>
    <row r="60" spans="2:11" ht="20.100000000000001" customHeight="1">
      <c r="B60" s="20" t="s">
        <v>348</v>
      </c>
      <c r="C60" s="221">
        <v>186</v>
      </c>
      <c r="D60" s="221">
        <v>-16</v>
      </c>
      <c r="E60" s="221" t="s">
        <v>8</v>
      </c>
      <c r="F60" s="221" t="s">
        <v>8</v>
      </c>
      <c r="G60" s="221">
        <v>202</v>
      </c>
      <c r="H60" s="221">
        <v>3</v>
      </c>
      <c r="I60" s="255">
        <v>375</v>
      </c>
      <c r="K60" s="1426">
        <v>267</v>
      </c>
    </row>
    <row r="61" spans="2:11" ht="20.100000000000001" customHeight="1">
      <c r="B61" s="20" t="s">
        <v>349</v>
      </c>
      <c r="C61" s="221" t="s">
        <v>8</v>
      </c>
      <c r="D61" s="221" t="s">
        <v>8</v>
      </c>
      <c r="E61" s="221" t="s">
        <v>8</v>
      </c>
      <c r="F61" s="221" t="s">
        <v>8</v>
      </c>
      <c r="G61" s="221">
        <v>401</v>
      </c>
      <c r="H61" s="221" t="s">
        <v>8</v>
      </c>
      <c r="I61" s="255">
        <v>401</v>
      </c>
      <c r="K61" s="1426" t="s">
        <v>8</v>
      </c>
    </row>
    <row r="62" spans="2:11" ht="20.100000000000001" customHeight="1">
      <c r="B62" s="20" t="s">
        <v>350</v>
      </c>
      <c r="C62" s="221" t="s">
        <v>8</v>
      </c>
      <c r="D62" s="221" t="s">
        <v>8</v>
      </c>
      <c r="E62" s="221" t="s">
        <v>8</v>
      </c>
      <c r="F62" s="221" t="s">
        <v>8</v>
      </c>
      <c r="G62" s="221" t="s">
        <v>8</v>
      </c>
      <c r="H62" s="221" t="s">
        <v>8</v>
      </c>
      <c r="I62" s="255" t="s">
        <v>8</v>
      </c>
      <c r="K62" s="1426" t="s">
        <v>8</v>
      </c>
    </row>
    <row r="63" spans="2:11" ht="20.100000000000001" customHeight="1">
      <c r="B63" s="20" t="s">
        <v>351</v>
      </c>
      <c r="C63" s="221" t="s">
        <v>8</v>
      </c>
      <c r="D63" s="221" t="s">
        <v>8</v>
      </c>
      <c r="E63" s="221" t="s">
        <v>8</v>
      </c>
      <c r="F63" s="221" t="s">
        <v>8</v>
      </c>
      <c r="G63" s="221" t="s">
        <v>8</v>
      </c>
      <c r="H63" s="221" t="s">
        <v>8</v>
      </c>
      <c r="I63" s="255" t="s">
        <v>8</v>
      </c>
      <c r="K63" s="1426" t="s">
        <v>8</v>
      </c>
    </row>
    <row r="64" spans="2:11" ht="20.100000000000001" customHeight="1">
      <c r="B64" s="509" t="s">
        <v>352</v>
      </c>
      <c r="C64" s="512">
        <v>-35</v>
      </c>
      <c r="D64" s="512" t="s">
        <v>8</v>
      </c>
      <c r="E64" s="512" t="s">
        <v>8</v>
      </c>
      <c r="F64" s="512" t="s">
        <v>8</v>
      </c>
      <c r="G64" s="512">
        <v>-788</v>
      </c>
      <c r="H64" s="512">
        <v>-183</v>
      </c>
      <c r="I64" s="558">
        <v>-1006</v>
      </c>
      <c r="K64" s="1427">
        <v>-502</v>
      </c>
    </row>
    <row r="65" spans="2:11" ht="20.100000000000001" customHeight="1">
      <c r="B65" s="941" t="s">
        <v>847</v>
      </c>
      <c r="C65" s="938">
        <v>354</v>
      </c>
      <c r="D65" s="938">
        <v>21</v>
      </c>
      <c r="E65" s="938" t="s">
        <v>8</v>
      </c>
      <c r="F65" s="938" t="s">
        <v>8</v>
      </c>
      <c r="G65" s="938">
        <v>14114</v>
      </c>
      <c r="H65" s="938">
        <v>4038</v>
      </c>
      <c r="I65" s="939">
        <v>18527</v>
      </c>
      <c r="K65" s="1428">
        <v>9563</v>
      </c>
    </row>
    <row r="66" spans="2:11" ht="20.100000000000001" customHeight="1">
      <c r="B66" s="20" t="s">
        <v>348</v>
      </c>
      <c r="C66" s="221">
        <v>-9</v>
      </c>
      <c r="D66" s="233" t="s">
        <v>292</v>
      </c>
      <c r="E66" s="221" t="s">
        <v>8</v>
      </c>
      <c r="F66" s="221" t="s">
        <v>8</v>
      </c>
      <c r="G66" s="221">
        <v>-2473</v>
      </c>
      <c r="H66" s="221">
        <v>53</v>
      </c>
      <c r="I66" s="255">
        <v>-2429</v>
      </c>
      <c r="K66" s="1426">
        <v>-1139</v>
      </c>
    </row>
    <row r="67" spans="2:11" ht="20.100000000000001" customHeight="1">
      <c r="B67" s="20" t="s">
        <v>349</v>
      </c>
      <c r="C67" s="221" t="s">
        <v>8</v>
      </c>
      <c r="D67" s="221" t="s">
        <v>8</v>
      </c>
      <c r="E67" s="221" t="s">
        <v>8</v>
      </c>
      <c r="F67" s="221" t="s">
        <v>8</v>
      </c>
      <c r="G67" s="221">
        <v>810</v>
      </c>
      <c r="H67" s="221" t="s">
        <v>8</v>
      </c>
      <c r="I67" s="255">
        <v>810</v>
      </c>
      <c r="K67" s="1426">
        <v>34</v>
      </c>
    </row>
    <row r="68" spans="2:11" ht="20.100000000000001" customHeight="1">
      <c r="B68" s="20" t="s">
        <v>350</v>
      </c>
      <c r="C68" s="221" t="s">
        <v>8</v>
      </c>
      <c r="D68" s="221" t="s">
        <v>8</v>
      </c>
      <c r="E68" s="221" t="s">
        <v>8</v>
      </c>
      <c r="F68" s="221" t="s">
        <v>8</v>
      </c>
      <c r="G68" s="221" t="s">
        <v>8</v>
      </c>
      <c r="H68" s="221" t="s">
        <v>8</v>
      </c>
      <c r="I68" s="255" t="s">
        <v>8</v>
      </c>
      <c r="K68" s="1426" t="s">
        <v>8</v>
      </c>
    </row>
    <row r="69" spans="2:11" ht="20.100000000000001" customHeight="1">
      <c r="B69" s="20" t="s">
        <v>351</v>
      </c>
      <c r="C69" s="221" t="s">
        <v>8</v>
      </c>
      <c r="D69" s="221">
        <v>-21</v>
      </c>
      <c r="E69" s="221" t="s">
        <v>8</v>
      </c>
      <c r="F69" s="221" t="s">
        <v>8</v>
      </c>
      <c r="G69" s="221" t="s">
        <v>8</v>
      </c>
      <c r="H69" s="221" t="s">
        <v>8</v>
      </c>
      <c r="I69" s="255">
        <v>-21</v>
      </c>
      <c r="K69" s="1426">
        <v>-21</v>
      </c>
    </row>
    <row r="70" spans="2:11" ht="20.100000000000001" customHeight="1">
      <c r="B70" s="509" t="s">
        <v>352</v>
      </c>
      <c r="C70" s="512">
        <v>-29</v>
      </c>
      <c r="D70" s="866" t="s">
        <v>359</v>
      </c>
      <c r="E70" s="512" t="s">
        <v>8</v>
      </c>
      <c r="F70" s="512" t="s">
        <v>8</v>
      </c>
      <c r="G70" s="512">
        <v>-828</v>
      </c>
      <c r="H70" s="512">
        <v>-180</v>
      </c>
      <c r="I70" s="558">
        <v>-1037</v>
      </c>
      <c r="K70" s="1427">
        <v>-536</v>
      </c>
    </row>
    <row r="71" spans="2:11" ht="20.100000000000001" customHeight="1">
      <c r="B71" s="941" t="s">
        <v>848</v>
      </c>
      <c r="C71" s="938">
        <v>316</v>
      </c>
      <c r="D71" s="938" t="s">
        <v>8</v>
      </c>
      <c r="E71" s="938" t="s">
        <v>8</v>
      </c>
      <c r="F71" s="938" t="s">
        <v>8</v>
      </c>
      <c r="G71" s="938">
        <v>11623</v>
      </c>
      <c r="H71" s="938">
        <v>3911</v>
      </c>
      <c r="I71" s="939">
        <v>15850</v>
      </c>
      <c r="K71" s="1428">
        <v>7901</v>
      </c>
    </row>
    <row r="72" spans="2:11" ht="20.100000000000001" customHeight="1">
      <c r="B72" s="20" t="s">
        <v>348</v>
      </c>
      <c r="C72" s="221">
        <v>25</v>
      </c>
      <c r="D72" s="233" t="s">
        <v>8</v>
      </c>
      <c r="E72" s="221" t="s">
        <v>8</v>
      </c>
      <c r="F72" s="221">
        <v>-7403</v>
      </c>
      <c r="G72" s="221"/>
      <c r="H72" s="221">
        <v>7</v>
      </c>
      <c r="I72" s="255">
        <v>-7371</v>
      </c>
      <c r="K72" s="1426">
        <v>43</v>
      </c>
    </row>
    <row r="73" spans="2:11" ht="20.100000000000001" customHeight="1">
      <c r="B73" s="20" t="s">
        <v>349</v>
      </c>
      <c r="C73" s="221">
        <v>10</v>
      </c>
      <c r="D73" s="221" t="s">
        <v>8</v>
      </c>
      <c r="E73" s="221" t="s">
        <v>8</v>
      </c>
      <c r="F73" s="221" t="s">
        <v>8</v>
      </c>
      <c r="G73" s="221"/>
      <c r="H73" s="221" t="s">
        <v>8</v>
      </c>
      <c r="I73" s="255">
        <v>10</v>
      </c>
      <c r="K73" s="1426">
        <v>10</v>
      </c>
    </row>
    <row r="74" spans="2:11" ht="20.100000000000001" customHeight="1">
      <c r="B74" s="20" t="s">
        <v>350</v>
      </c>
      <c r="C74" s="221" t="s">
        <v>8</v>
      </c>
      <c r="D74" s="221" t="s">
        <v>8</v>
      </c>
      <c r="E74" s="221" t="s">
        <v>8</v>
      </c>
      <c r="F74" s="221" t="s">
        <v>8</v>
      </c>
      <c r="G74" s="221"/>
      <c r="H74" s="221" t="s">
        <v>8</v>
      </c>
      <c r="I74" s="255" t="s">
        <v>8</v>
      </c>
      <c r="K74" s="1426" t="s">
        <v>8</v>
      </c>
    </row>
    <row r="75" spans="2:11" ht="20.100000000000001" customHeight="1">
      <c r="B75" s="20" t="s">
        <v>351</v>
      </c>
      <c r="C75" s="221" t="s">
        <v>8</v>
      </c>
      <c r="D75" s="221" t="s">
        <v>8</v>
      </c>
      <c r="E75" s="221" t="s">
        <v>8</v>
      </c>
      <c r="F75" s="221">
        <v>-608</v>
      </c>
      <c r="G75" s="221"/>
      <c r="H75" s="221" t="s">
        <v>8</v>
      </c>
      <c r="I75" s="255">
        <v>-608</v>
      </c>
      <c r="K75" s="1426">
        <v>-608</v>
      </c>
    </row>
    <row r="76" spans="2:11" ht="20.100000000000001" customHeight="1">
      <c r="B76" s="509" t="s">
        <v>352</v>
      </c>
      <c r="C76" s="512">
        <v>-25</v>
      </c>
      <c r="D76" s="866" t="s">
        <v>8</v>
      </c>
      <c r="E76" s="512" t="s">
        <v>8</v>
      </c>
      <c r="F76" s="512">
        <v>-790</v>
      </c>
      <c r="G76" s="512"/>
      <c r="H76" s="512">
        <v>-127</v>
      </c>
      <c r="I76" s="558">
        <v>-942</v>
      </c>
      <c r="K76" s="1427">
        <v>-407</v>
      </c>
    </row>
    <row r="77" spans="2:11" ht="20.100000000000001" customHeight="1">
      <c r="B77" s="945" t="s">
        <v>1224</v>
      </c>
      <c r="C77" s="943">
        <v>326</v>
      </c>
      <c r="D77" s="943" t="s">
        <v>8</v>
      </c>
      <c r="E77" s="943" t="s">
        <v>8</v>
      </c>
      <c r="F77" s="943">
        <v>2822</v>
      </c>
      <c r="G77" s="943"/>
      <c r="H77" s="943">
        <v>3791</v>
      </c>
      <c r="I77" s="944">
        <v>6939</v>
      </c>
      <c r="K77" s="1429">
        <v>6939</v>
      </c>
    </row>
    <row r="78" spans="2:11" ht="20.100000000000001" customHeight="1">
      <c r="B78" s="1419" t="s">
        <v>1199</v>
      </c>
      <c r="C78" s="1471"/>
      <c r="D78" s="1471"/>
      <c r="E78" s="1471"/>
      <c r="F78" s="1471"/>
      <c r="G78" s="1471"/>
      <c r="H78" s="1471"/>
      <c r="I78" s="1471"/>
      <c r="J78" s="1447"/>
      <c r="K78" s="1447"/>
    </row>
    <row r="79" spans="2:11" ht="23.25" customHeight="1">
      <c r="B79" s="1714" t="s">
        <v>1201</v>
      </c>
      <c r="C79" s="1714"/>
      <c r="D79" s="1714"/>
      <c r="E79" s="1714"/>
      <c r="F79" s="1714"/>
      <c r="G79" s="1714"/>
      <c r="H79" s="1714"/>
      <c r="I79" s="1714"/>
      <c r="J79" s="1714"/>
      <c r="K79" s="1714"/>
    </row>
    <row r="80" spans="2:11" ht="20.100000000000001" customHeight="1">
      <c r="B80" s="1205" t="s">
        <v>1180</v>
      </c>
      <c r="C80" s="1205"/>
      <c r="D80" s="1205"/>
      <c r="E80" s="1205"/>
      <c r="F80" s="1205"/>
      <c r="G80" s="1205"/>
      <c r="H80" s="1205"/>
      <c r="I80" s="1205"/>
      <c r="J80" s="1447"/>
      <c r="K80" s="1447"/>
    </row>
    <row r="82" spans="1:12" ht="20.100000000000001" customHeight="1">
      <c r="B82" s="272" t="s">
        <v>375</v>
      </c>
      <c r="C82" s="1723" t="s">
        <v>376</v>
      </c>
      <c r="D82" s="1723"/>
      <c r="E82" s="1723"/>
      <c r="F82" s="1723"/>
      <c r="G82" s="1723"/>
      <c r="H82" s="1723"/>
      <c r="I82" s="1723"/>
      <c r="J82" s="1723"/>
      <c r="K82" s="1723"/>
    </row>
    <row r="83" spans="1:12" ht="42.75" customHeight="1">
      <c r="B83" s="1035" t="s">
        <v>345</v>
      </c>
      <c r="C83" s="1037" t="s">
        <v>346</v>
      </c>
      <c r="D83" s="1038" t="s">
        <v>308</v>
      </c>
      <c r="E83" s="1037" t="s">
        <v>316</v>
      </c>
      <c r="F83" s="949" t="s">
        <v>1196</v>
      </c>
      <c r="G83" s="1038" t="s">
        <v>296</v>
      </c>
      <c r="H83" s="1037" t="s">
        <v>347</v>
      </c>
      <c r="I83" s="1044" t="s">
        <v>25</v>
      </c>
      <c r="J83" s="1039"/>
      <c r="K83" s="1472" t="s">
        <v>1200</v>
      </c>
    </row>
    <row r="84" spans="1:12" s="1298" customFormat="1" ht="20.100000000000001" customHeight="1">
      <c r="A84" s="1467"/>
      <c r="B84" s="1473" t="s">
        <v>856</v>
      </c>
      <c r="C84" s="1474"/>
      <c r="D84" s="1474"/>
      <c r="E84" s="1474"/>
      <c r="F84" s="1474"/>
      <c r="G84" s="1474"/>
      <c r="H84" s="1474"/>
      <c r="I84" s="565"/>
      <c r="J84" s="1475"/>
      <c r="K84" s="1476"/>
    </row>
    <row r="85" spans="1:12" s="1298" customFormat="1" ht="20.100000000000001" customHeight="1">
      <c r="A85" s="1467"/>
      <c r="B85" s="1473" t="s">
        <v>855</v>
      </c>
      <c r="C85" s="1474">
        <v>2707</v>
      </c>
      <c r="D85" s="1474">
        <v>4108</v>
      </c>
      <c r="E85" s="1474">
        <v>4570</v>
      </c>
      <c r="F85" s="1474">
        <v>3640</v>
      </c>
      <c r="G85" s="1474">
        <v>11678</v>
      </c>
      <c r="H85" s="1474">
        <v>5803</v>
      </c>
      <c r="I85" s="1041">
        <v>32506</v>
      </c>
      <c r="J85" s="1475"/>
      <c r="K85" s="1476">
        <v>25344</v>
      </c>
      <c r="L85" s="1477"/>
    </row>
    <row r="86" spans="1:12" s="1298" customFormat="1" ht="20.100000000000001" customHeight="1">
      <c r="A86" s="1467"/>
      <c r="B86" s="20" t="s">
        <v>361</v>
      </c>
      <c r="C86" s="221">
        <v>2432</v>
      </c>
      <c r="D86" s="221">
        <v>4066</v>
      </c>
      <c r="E86" s="221">
        <v>4570</v>
      </c>
      <c r="F86" s="221">
        <v>3640</v>
      </c>
      <c r="G86" s="221">
        <v>7</v>
      </c>
      <c r="H86" s="221">
        <v>1289</v>
      </c>
      <c r="I86" s="255">
        <v>16004</v>
      </c>
      <c r="J86" s="1475"/>
      <c r="K86" s="1455">
        <v>16004</v>
      </c>
      <c r="L86" s="1477"/>
    </row>
    <row r="87" spans="1:12" s="1298" customFormat="1" ht="20.100000000000001" customHeight="1">
      <c r="A87" s="1467"/>
      <c r="B87" s="1478" t="s">
        <v>362</v>
      </c>
      <c r="C87" s="141">
        <v>275</v>
      </c>
      <c r="D87" s="141">
        <v>42</v>
      </c>
      <c r="E87" s="141" t="s">
        <v>8</v>
      </c>
      <c r="F87" s="141" t="s">
        <v>8</v>
      </c>
      <c r="G87" s="141">
        <v>11671</v>
      </c>
      <c r="H87" s="141">
        <v>4514</v>
      </c>
      <c r="I87" s="139">
        <v>16502</v>
      </c>
      <c r="J87" s="1475"/>
      <c r="K87" s="1466">
        <v>9340</v>
      </c>
      <c r="L87" s="1477"/>
    </row>
    <row r="88" spans="1:12" s="1298" customFormat="1" ht="20.100000000000001" customHeight="1">
      <c r="A88" s="1467"/>
      <c r="B88" s="1473" t="s">
        <v>843</v>
      </c>
      <c r="C88" s="1474">
        <v>1749</v>
      </c>
      <c r="D88" s="1474">
        <v>3493</v>
      </c>
      <c r="E88" s="1474">
        <v>1555</v>
      </c>
      <c r="F88" s="1474">
        <v>2536</v>
      </c>
      <c r="G88" s="1474">
        <v>6262</v>
      </c>
      <c r="H88" s="1474">
        <v>5151</v>
      </c>
      <c r="I88" s="1041">
        <v>20746</v>
      </c>
      <c r="J88" s="1475"/>
      <c r="K88" s="1476">
        <v>16290</v>
      </c>
      <c r="L88" s="1477"/>
    </row>
    <row r="89" spans="1:12" s="1298" customFormat="1" ht="20.100000000000001" customHeight="1">
      <c r="A89" s="1467"/>
      <c r="B89" s="1478" t="s">
        <v>361</v>
      </c>
      <c r="C89" s="141">
        <v>1693</v>
      </c>
      <c r="D89" s="141">
        <v>3476</v>
      </c>
      <c r="E89" s="141">
        <v>1555</v>
      </c>
      <c r="F89" s="141">
        <v>2536</v>
      </c>
      <c r="G89" s="141">
        <v>4</v>
      </c>
      <c r="H89" s="141">
        <v>1013</v>
      </c>
      <c r="I89" s="139">
        <v>10277</v>
      </c>
      <c r="J89" s="1475"/>
      <c r="K89" s="1466">
        <v>10277</v>
      </c>
      <c r="L89" s="1477"/>
    </row>
    <row r="90" spans="1:12" s="1298" customFormat="1" ht="20.100000000000001" customHeight="1">
      <c r="A90" s="1467"/>
      <c r="B90" s="1478" t="s">
        <v>362</v>
      </c>
      <c r="C90" s="141">
        <v>56</v>
      </c>
      <c r="D90" s="141">
        <v>17</v>
      </c>
      <c r="E90" s="141" t="s">
        <v>8</v>
      </c>
      <c r="F90" s="141" t="s">
        <v>8</v>
      </c>
      <c r="G90" s="141">
        <v>6258</v>
      </c>
      <c r="H90" s="141">
        <v>4138</v>
      </c>
      <c r="I90" s="139">
        <v>10469</v>
      </c>
      <c r="J90" s="1475"/>
      <c r="K90" s="1466">
        <v>6013</v>
      </c>
      <c r="L90" s="1477"/>
    </row>
    <row r="91" spans="1:12" s="1298" customFormat="1" ht="20.100000000000001" customHeight="1">
      <c r="A91" s="1467"/>
      <c r="B91" s="1473" t="s">
        <v>842</v>
      </c>
      <c r="C91" s="1474">
        <v>958</v>
      </c>
      <c r="D91" s="1474">
        <v>615</v>
      </c>
      <c r="E91" s="1474">
        <v>3015</v>
      </c>
      <c r="F91" s="1474">
        <v>1104</v>
      </c>
      <c r="G91" s="1474">
        <v>5416</v>
      </c>
      <c r="H91" s="1474">
        <v>652</v>
      </c>
      <c r="I91" s="1041">
        <v>11760</v>
      </c>
      <c r="J91" s="1475"/>
      <c r="K91" s="1476">
        <v>9054</v>
      </c>
      <c r="L91" s="1477"/>
    </row>
    <row r="92" spans="1:12" s="1298" customFormat="1" ht="20.100000000000001" customHeight="1">
      <c r="A92" s="1467"/>
      <c r="B92" s="1479" t="s">
        <v>361</v>
      </c>
      <c r="C92" s="221">
        <v>739</v>
      </c>
      <c r="D92" s="221">
        <v>590</v>
      </c>
      <c r="E92" s="221">
        <v>3015</v>
      </c>
      <c r="F92" s="221">
        <v>1104</v>
      </c>
      <c r="G92" s="221">
        <v>3</v>
      </c>
      <c r="H92" s="221">
        <v>276</v>
      </c>
      <c r="I92" s="255">
        <v>5727</v>
      </c>
      <c r="J92" s="1475"/>
      <c r="K92" s="1455">
        <v>5727</v>
      </c>
      <c r="L92" s="1477"/>
    </row>
    <row r="93" spans="1:12" s="1298" customFormat="1" ht="20.100000000000001" customHeight="1">
      <c r="A93" s="1467"/>
      <c r="B93" s="1480" t="s">
        <v>362</v>
      </c>
      <c r="C93" s="293">
        <v>219</v>
      </c>
      <c r="D93" s="293">
        <v>25</v>
      </c>
      <c r="E93" s="293" t="s">
        <v>8</v>
      </c>
      <c r="F93" s="293" t="s">
        <v>8</v>
      </c>
      <c r="G93" s="293">
        <v>5413</v>
      </c>
      <c r="H93" s="293">
        <v>376</v>
      </c>
      <c r="I93" s="547">
        <v>6033</v>
      </c>
      <c r="J93" s="1475"/>
      <c r="K93" s="1456">
        <v>3327</v>
      </c>
      <c r="L93" s="1477"/>
    </row>
    <row r="94" spans="1:12" ht="20.100000000000001" customHeight="1">
      <c r="B94" s="1036" t="s">
        <v>857</v>
      </c>
      <c r="C94" s="564"/>
      <c r="D94" s="564"/>
      <c r="E94" s="564"/>
      <c r="F94" s="564"/>
      <c r="G94" s="564"/>
      <c r="H94" s="564"/>
      <c r="I94" s="565"/>
      <c r="K94" s="1462"/>
      <c r="L94" s="1481"/>
    </row>
    <row r="95" spans="1:12" ht="20.100000000000001" customHeight="1">
      <c r="B95" s="1036" t="s">
        <v>345</v>
      </c>
      <c r="C95" s="564">
        <v>2636</v>
      </c>
      <c r="D95" s="564">
        <v>3875</v>
      </c>
      <c r="E95" s="564">
        <v>4138</v>
      </c>
      <c r="F95" s="564">
        <v>3922</v>
      </c>
      <c r="G95" s="564">
        <v>11894</v>
      </c>
      <c r="H95" s="564">
        <v>5860</v>
      </c>
      <c r="I95" s="1041">
        <v>32325</v>
      </c>
      <c r="K95" s="1462">
        <v>24874</v>
      </c>
      <c r="L95" s="1481"/>
    </row>
    <row r="96" spans="1:12" ht="20.100000000000001" customHeight="1">
      <c r="B96" s="20" t="s">
        <v>361</v>
      </c>
      <c r="C96" s="221">
        <v>2399</v>
      </c>
      <c r="D96" s="221">
        <v>3824</v>
      </c>
      <c r="E96" s="221">
        <v>4138</v>
      </c>
      <c r="F96" s="221">
        <v>3922</v>
      </c>
      <c r="G96" s="221">
        <v>8</v>
      </c>
      <c r="H96" s="221">
        <v>1503</v>
      </c>
      <c r="I96" s="255">
        <v>15794</v>
      </c>
      <c r="K96" s="1455">
        <v>15794</v>
      </c>
      <c r="L96" s="1481"/>
    </row>
    <row r="97" spans="2:12" ht="20.100000000000001" customHeight="1">
      <c r="B97" s="1437" t="s">
        <v>362</v>
      </c>
      <c r="C97" s="141">
        <v>237</v>
      </c>
      <c r="D97" s="141">
        <v>51</v>
      </c>
      <c r="E97" s="141" t="s">
        <v>8</v>
      </c>
      <c r="F97" s="141" t="s">
        <v>8</v>
      </c>
      <c r="G97" s="141">
        <v>11886</v>
      </c>
      <c r="H97" s="141">
        <v>4357</v>
      </c>
      <c r="I97" s="139">
        <v>16531</v>
      </c>
      <c r="K97" s="1466">
        <v>9080</v>
      </c>
      <c r="L97" s="1481"/>
    </row>
    <row r="98" spans="2:12" ht="20.100000000000001" customHeight="1">
      <c r="B98" s="1036" t="s">
        <v>843</v>
      </c>
      <c r="C98" s="564">
        <v>1658</v>
      </c>
      <c r="D98" s="564">
        <v>3213</v>
      </c>
      <c r="E98" s="564">
        <v>2670</v>
      </c>
      <c r="F98" s="564">
        <v>2599</v>
      </c>
      <c r="G98" s="564">
        <v>6426</v>
      </c>
      <c r="H98" s="564">
        <v>5233</v>
      </c>
      <c r="I98" s="1041">
        <v>21799</v>
      </c>
      <c r="K98" s="1462">
        <v>17338</v>
      </c>
      <c r="L98" s="1481"/>
    </row>
    <row r="99" spans="2:12" ht="20.100000000000001" customHeight="1">
      <c r="B99" s="1437" t="s">
        <v>361</v>
      </c>
      <c r="C99" s="141">
        <v>1625</v>
      </c>
      <c r="D99" s="141">
        <v>3188</v>
      </c>
      <c r="E99" s="141">
        <v>2670</v>
      </c>
      <c r="F99" s="141">
        <v>2599</v>
      </c>
      <c r="G99" s="141">
        <v>4</v>
      </c>
      <c r="H99" s="141">
        <v>1224</v>
      </c>
      <c r="I99" s="139">
        <v>11310</v>
      </c>
      <c r="K99" s="1466">
        <v>11310</v>
      </c>
      <c r="L99" s="1481"/>
    </row>
    <row r="100" spans="2:12" ht="20.100000000000001" customHeight="1">
      <c r="B100" s="1437" t="s">
        <v>362</v>
      </c>
      <c r="C100" s="141">
        <v>33</v>
      </c>
      <c r="D100" s="141">
        <v>25</v>
      </c>
      <c r="E100" s="141" t="s">
        <v>8</v>
      </c>
      <c r="F100" s="141" t="s">
        <v>8</v>
      </c>
      <c r="G100" s="141">
        <v>6422</v>
      </c>
      <c r="H100" s="141">
        <v>4009</v>
      </c>
      <c r="I100" s="139">
        <v>10489</v>
      </c>
      <c r="K100" s="1466">
        <v>6028</v>
      </c>
      <c r="L100" s="1481"/>
    </row>
    <row r="101" spans="2:12" ht="20.100000000000001" customHeight="1">
      <c r="B101" s="1036" t="s">
        <v>842</v>
      </c>
      <c r="C101" s="564">
        <v>978</v>
      </c>
      <c r="D101" s="564">
        <v>662</v>
      </c>
      <c r="E101" s="564">
        <v>1468</v>
      </c>
      <c r="F101" s="564">
        <v>1323</v>
      </c>
      <c r="G101" s="564">
        <v>5468</v>
      </c>
      <c r="H101" s="564">
        <v>627</v>
      </c>
      <c r="I101" s="1041">
        <v>10526</v>
      </c>
      <c r="K101" s="1462">
        <v>7536</v>
      </c>
      <c r="L101" s="1481"/>
    </row>
    <row r="102" spans="2:12" ht="20.100000000000001" customHeight="1">
      <c r="B102" s="1439" t="s">
        <v>361</v>
      </c>
      <c r="C102" s="221">
        <v>774</v>
      </c>
      <c r="D102" s="221">
        <v>636</v>
      </c>
      <c r="E102" s="221">
        <v>1468</v>
      </c>
      <c r="F102" s="221">
        <v>1323</v>
      </c>
      <c r="G102" s="221">
        <v>4</v>
      </c>
      <c r="H102" s="221">
        <v>279</v>
      </c>
      <c r="I102" s="255">
        <v>4484</v>
      </c>
      <c r="K102" s="1455">
        <v>4484</v>
      </c>
    </row>
    <row r="103" spans="2:12" ht="20.100000000000001" customHeight="1">
      <c r="B103" s="1440" t="s">
        <v>362</v>
      </c>
      <c r="C103" s="293">
        <v>204</v>
      </c>
      <c r="D103" s="293">
        <v>26</v>
      </c>
      <c r="E103" s="293" t="s">
        <v>8</v>
      </c>
      <c r="F103" s="293" t="s">
        <v>8</v>
      </c>
      <c r="G103" s="293">
        <v>5464</v>
      </c>
      <c r="H103" s="293">
        <v>348</v>
      </c>
      <c r="I103" s="547">
        <v>6042</v>
      </c>
      <c r="K103" s="1456">
        <v>3052</v>
      </c>
    </row>
    <row r="104" spans="2:12" ht="20.100000000000001" customHeight="1">
      <c r="B104" s="1036" t="s">
        <v>862</v>
      </c>
      <c r="C104" s="564"/>
      <c r="D104" s="564"/>
      <c r="E104" s="564"/>
      <c r="F104" s="564"/>
      <c r="G104" s="564"/>
      <c r="H104" s="564"/>
      <c r="I104" s="565"/>
      <c r="K104" s="1462"/>
    </row>
    <row r="105" spans="2:12" ht="20.100000000000001" customHeight="1">
      <c r="B105" s="1036" t="s">
        <v>345</v>
      </c>
      <c r="C105" s="564">
        <v>4714</v>
      </c>
      <c r="D105" s="564">
        <v>3675</v>
      </c>
      <c r="E105" s="564">
        <v>4091</v>
      </c>
      <c r="F105" s="564">
        <v>3592</v>
      </c>
      <c r="G105" s="564">
        <v>14306</v>
      </c>
      <c r="H105" s="564">
        <v>5637</v>
      </c>
      <c r="I105" s="1041">
        <v>36015</v>
      </c>
      <c r="K105" s="1462">
        <v>27056</v>
      </c>
    </row>
    <row r="106" spans="2:12" ht="20.100000000000001" customHeight="1">
      <c r="B106" s="20" t="s">
        <v>361</v>
      </c>
      <c r="C106" s="221">
        <v>4511</v>
      </c>
      <c r="D106" s="221">
        <v>3638</v>
      </c>
      <c r="E106" s="221">
        <v>4091</v>
      </c>
      <c r="F106" s="221">
        <v>3592</v>
      </c>
      <c r="G106" s="221">
        <v>7</v>
      </c>
      <c r="H106" s="221">
        <v>1419</v>
      </c>
      <c r="I106" s="255">
        <v>17258</v>
      </c>
      <c r="K106" s="1455">
        <v>17258</v>
      </c>
    </row>
    <row r="107" spans="2:12" ht="20.100000000000001" customHeight="1">
      <c r="B107" s="1437" t="s">
        <v>362</v>
      </c>
      <c r="C107" s="141">
        <v>203</v>
      </c>
      <c r="D107" s="141">
        <v>37</v>
      </c>
      <c r="E107" s="141" t="s">
        <v>8</v>
      </c>
      <c r="F107" s="141" t="s">
        <v>8</v>
      </c>
      <c r="G107" s="141">
        <v>14299</v>
      </c>
      <c r="H107" s="141">
        <v>4218</v>
      </c>
      <c r="I107" s="139">
        <v>18757</v>
      </c>
      <c r="K107" s="1466">
        <v>9798</v>
      </c>
    </row>
    <row r="108" spans="2:12" ht="20.100000000000001" customHeight="1">
      <c r="B108" s="1036" t="s">
        <v>843</v>
      </c>
      <c r="C108" s="564">
        <v>1547</v>
      </c>
      <c r="D108" s="564">
        <v>3237</v>
      </c>
      <c r="E108" s="564">
        <v>2683</v>
      </c>
      <c r="F108" s="564">
        <v>2606</v>
      </c>
      <c r="G108" s="564">
        <v>7018</v>
      </c>
      <c r="H108" s="564">
        <v>5009</v>
      </c>
      <c r="I108" s="1041">
        <v>22100</v>
      </c>
      <c r="K108" s="1462">
        <v>17323</v>
      </c>
    </row>
    <row r="109" spans="2:12" ht="20.100000000000001" customHeight="1">
      <c r="B109" s="1437" t="s">
        <v>361</v>
      </c>
      <c r="C109" s="141">
        <v>1526</v>
      </c>
      <c r="D109" s="141">
        <v>3219</v>
      </c>
      <c r="E109" s="141">
        <v>2683</v>
      </c>
      <c r="F109" s="141">
        <v>2606</v>
      </c>
      <c r="G109" s="141">
        <v>4</v>
      </c>
      <c r="H109" s="141">
        <v>1141</v>
      </c>
      <c r="I109" s="139">
        <v>11179</v>
      </c>
      <c r="K109" s="1466">
        <v>11179</v>
      </c>
    </row>
    <row r="110" spans="2:12" ht="20.100000000000001" customHeight="1">
      <c r="B110" s="1437" t="s">
        <v>362</v>
      </c>
      <c r="C110" s="141">
        <v>21</v>
      </c>
      <c r="D110" s="141">
        <v>18</v>
      </c>
      <c r="E110" s="141" t="s">
        <v>8</v>
      </c>
      <c r="F110" s="141" t="s">
        <v>8</v>
      </c>
      <c r="G110" s="141">
        <v>7014</v>
      </c>
      <c r="H110" s="141">
        <v>3868</v>
      </c>
      <c r="I110" s="139">
        <v>10921</v>
      </c>
      <c r="K110" s="1466">
        <v>6144</v>
      </c>
    </row>
    <row r="111" spans="2:12" ht="20.100000000000001" customHeight="1">
      <c r="B111" s="1036" t="s">
        <v>842</v>
      </c>
      <c r="C111" s="564">
        <v>3167</v>
      </c>
      <c r="D111" s="564">
        <v>438</v>
      </c>
      <c r="E111" s="564">
        <v>1408</v>
      </c>
      <c r="F111" s="564">
        <v>986</v>
      </c>
      <c r="G111" s="564">
        <v>7288</v>
      </c>
      <c r="H111" s="564">
        <v>628</v>
      </c>
      <c r="I111" s="1041">
        <v>13915</v>
      </c>
      <c r="K111" s="1462">
        <v>9733</v>
      </c>
    </row>
    <row r="112" spans="2:12" ht="20.100000000000001" customHeight="1">
      <c r="B112" s="1439" t="s">
        <v>361</v>
      </c>
      <c r="C112" s="221">
        <v>2985</v>
      </c>
      <c r="D112" s="221">
        <v>419</v>
      </c>
      <c r="E112" s="221">
        <v>1408</v>
      </c>
      <c r="F112" s="221">
        <v>986</v>
      </c>
      <c r="G112" s="221">
        <v>3</v>
      </c>
      <c r="H112" s="221">
        <v>278</v>
      </c>
      <c r="I112" s="255">
        <v>6079</v>
      </c>
      <c r="K112" s="1455">
        <v>6079</v>
      </c>
    </row>
    <row r="113" spans="2:11" ht="20.100000000000001" customHeight="1">
      <c r="B113" s="1441" t="s">
        <v>362</v>
      </c>
      <c r="C113" s="1442">
        <v>182</v>
      </c>
      <c r="D113" s="1442">
        <v>19</v>
      </c>
      <c r="E113" s="1442" t="s">
        <v>8</v>
      </c>
      <c r="F113" s="1442" t="s">
        <v>8</v>
      </c>
      <c r="G113" s="1442">
        <v>7285</v>
      </c>
      <c r="H113" s="1442">
        <v>350</v>
      </c>
      <c r="I113" s="565">
        <v>7836</v>
      </c>
      <c r="K113" s="1460">
        <v>3654</v>
      </c>
    </row>
    <row r="114" spans="2:11" ht="20.100000000000001" customHeight="1">
      <c r="B114" s="1419" t="s">
        <v>1199</v>
      </c>
      <c r="C114" s="1471"/>
      <c r="D114" s="1471"/>
      <c r="E114" s="1471"/>
      <c r="F114" s="1471"/>
      <c r="G114" s="1471"/>
      <c r="H114" s="1471"/>
      <c r="I114" s="1471"/>
      <c r="J114" s="1447"/>
      <c r="K114" s="1447"/>
    </row>
    <row r="115" spans="2:11" ht="26.25" customHeight="1">
      <c r="B115" s="1714" t="s">
        <v>1201</v>
      </c>
      <c r="C115" s="1714"/>
      <c r="D115" s="1714"/>
      <c r="E115" s="1714"/>
      <c r="F115" s="1714"/>
      <c r="G115" s="1714"/>
      <c r="H115" s="1714"/>
      <c r="I115" s="1714"/>
      <c r="J115" s="1714"/>
      <c r="K115" s="1714"/>
    </row>
    <row r="116" spans="2:11" ht="20.100000000000001" customHeight="1">
      <c r="B116" s="1036" t="s">
        <v>863</v>
      </c>
      <c r="C116" s="564"/>
      <c r="D116" s="564"/>
      <c r="E116" s="564"/>
      <c r="F116" s="564"/>
      <c r="G116" s="564"/>
      <c r="H116" s="564"/>
      <c r="I116" s="565"/>
      <c r="K116" s="1462"/>
    </row>
    <row r="117" spans="2:11" ht="20.100000000000001" customHeight="1">
      <c r="B117" s="1036" t="s">
        <v>345</v>
      </c>
      <c r="C117" s="564">
        <v>4789</v>
      </c>
      <c r="D117" s="564">
        <v>3319</v>
      </c>
      <c r="E117" s="564">
        <v>3891</v>
      </c>
      <c r="F117" s="564">
        <v>3487</v>
      </c>
      <c r="G117" s="564">
        <v>14121</v>
      </c>
      <c r="H117" s="564">
        <v>5613</v>
      </c>
      <c r="I117" s="1041">
        <v>35220</v>
      </c>
      <c r="K117" s="1462">
        <v>26256</v>
      </c>
    </row>
    <row r="118" spans="2:11" ht="20.100000000000001" customHeight="1">
      <c r="B118" s="20" t="s">
        <v>361</v>
      </c>
      <c r="C118" s="221">
        <v>4435</v>
      </c>
      <c r="D118" s="221">
        <v>3298</v>
      </c>
      <c r="E118" s="221">
        <v>3891</v>
      </c>
      <c r="F118" s="221">
        <v>3487</v>
      </c>
      <c r="G118" s="221">
        <v>7</v>
      </c>
      <c r="H118" s="221">
        <v>1575</v>
      </c>
      <c r="I118" s="255">
        <v>16693</v>
      </c>
      <c r="K118" s="1455">
        <v>16693</v>
      </c>
    </row>
    <row r="119" spans="2:11" ht="20.100000000000001" customHeight="1">
      <c r="B119" s="1437" t="s">
        <v>362</v>
      </c>
      <c r="C119" s="141">
        <v>354</v>
      </c>
      <c r="D119" s="141">
        <v>21</v>
      </c>
      <c r="E119" s="141" t="s">
        <v>8</v>
      </c>
      <c r="F119" s="141" t="s">
        <v>8</v>
      </c>
      <c r="G119" s="141">
        <v>14114</v>
      </c>
      <c r="H119" s="141">
        <v>4038</v>
      </c>
      <c r="I119" s="139">
        <v>18527</v>
      </c>
      <c r="K119" s="1466">
        <v>9563</v>
      </c>
    </row>
    <row r="120" spans="2:11" ht="20.100000000000001" customHeight="1">
      <c r="B120" s="1036" t="s">
        <v>843</v>
      </c>
      <c r="C120" s="564">
        <v>1470</v>
      </c>
      <c r="D120" s="564">
        <v>2915</v>
      </c>
      <c r="E120" s="564">
        <v>2731</v>
      </c>
      <c r="F120" s="564">
        <v>2083</v>
      </c>
      <c r="G120" s="564">
        <v>6864</v>
      </c>
      <c r="H120" s="564">
        <v>4862</v>
      </c>
      <c r="I120" s="1041">
        <v>20925</v>
      </c>
      <c r="K120" s="1462">
        <v>16179</v>
      </c>
    </row>
    <row r="121" spans="2:11" ht="20.100000000000001" customHeight="1">
      <c r="B121" s="1437" t="s">
        <v>361</v>
      </c>
      <c r="C121" s="141">
        <v>1429</v>
      </c>
      <c r="D121" s="141">
        <v>2908</v>
      </c>
      <c r="E121" s="141">
        <v>2731</v>
      </c>
      <c r="F121" s="141">
        <v>2083</v>
      </c>
      <c r="G121" s="141">
        <v>5</v>
      </c>
      <c r="H121" s="141">
        <v>1224</v>
      </c>
      <c r="I121" s="139">
        <v>10380</v>
      </c>
      <c r="K121" s="1466">
        <v>10380</v>
      </c>
    </row>
    <row r="122" spans="2:11" ht="20.100000000000001" customHeight="1">
      <c r="B122" s="1437" t="s">
        <v>362</v>
      </c>
      <c r="C122" s="141">
        <v>41</v>
      </c>
      <c r="D122" s="141">
        <v>7</v>
      </c>
      <c r="E122" s="141" t="s">
        <v>8</v>
      </c>
      <c r="F122" s="141" t="s">
        <v>8</v>
      </c>
      <c r="G122" s="141">
        <v>6859</v>
      </c>
      <c r="H122" s="141">
        <v>3638</v>
      </c>
      <c r="I122" s="139">
        <v>10545</v>
      </c>
      <c r="K122" s="1466">
        <v>5799</v>
      </c>
    </row>
    <row r="123" spans="2:11" ht="20.100000000000001" customHeight="1">
      <c r="B123" s="1036" t="s">
        <v>842</v>
      </c>
      <c r="C123" s="564">
        <v>3319</v>
      </c>
      <c r="D123" s="564">
        <v>404</v>
      </c>
      <c r="E123" s="564">
        <v>1160</v>
      </c>
      <c r="F123" s="564">
        <v>1404</v>
      </c>
      <c r="G123" s="564">
        <v>7257</v>
      </c>
      <c r="H123" s="564">
        <v>751</v>
      </c>
      <c r="I123" s="1041">
        <v>14295</v>
      </c>
      <c r="K123" s="1462">
        <v>10077</v>
      </c>
    </row>
    <row r="124" spans="2:11" ht="20.100000000000001" customHeight="1">
      <c r="B124" s="1439" t="s">
        <v>361</v>
      </c>
      <c r="C124" s="221">
        <v>3006</v>
      </c>
      <c r="D124" s="221">
        <v>390</v>
      </c>
      <c r="E124" s="221">
        <v>1160</v>
      </c>
      <c r="F124" s="221">
        <v>1404</v>
      </c>
      <c r="G124" s="221">
        <v>2</v>
      </c>
      <c r="H124" s="221">
        <v>351</v>
      </c>
      <c r="I124" s="255">
        <v>6313</v>
      </c>
      <c r="K124" s="1455">
        <v>6313</v>
      </c>
    </row>
    <row r="125" spans="2:11" ht="20.100000000000001" customHeight="1">
      <c r="B125" s="1440" t="s">
        <v>362</v>
      </c>
      <c r="C125" s="293">
        <v>313</v>
      </c>
      <c r="D125" s="293">
        <v>14</v>
      </c>
      <c r="E125" s="293" t="s">
        <v>8</v>
      </c>
      <c r="F125" s="293" t="s">
        <v>8</v>
      </c>
      <c r="G125" s="293">
        <v>7255</v>
      </c>
      <c r="H125" s="293">
        <v>400</v>
      </c>
      <c r="I125" s="547">
        <v>7982</v>
      </c>
      <c r="K125" s="1456">
        <v>3764</v>
      </c>
    </row>
    <row r="126" spans="2:11" ht="20.100000000000001" customHeight="1">
      <c r="B126" s="1036" t="s">
        <v>864</v>
      </c>
      <c r="C126" s="564"/>
      <c r="D126" s="564"/>
      <c r="E126" s="564"/>
      <c r="F126" s="564"/>
      <c r="G126" s="564"/>
      <c r="H126" s="564"/>
      <c r="I126" s="565"/>
      <c r="K126" s="1462"/>
    </row>
    <row r="127" spans="2:11" ht="20.100000000000001" customHeight="1">
      <c r="B127" s="1036" t="s">
        <v>345</v>
      </c>
      <c r="C127" s="564">
        <v>4828</v>
      </c>
      <c r="D127" s="564">
        <v>3589</v>
      </c>
      <c r="E127" s="564">
        <v>3538</v>
      </c>
      <c r="F127" s="564">
        <v>3806</v>
      </c>
      <c r="G127" s="564">
        <v>11628</v>
      </c>
      <c r="H127" s="564">
        <v>6061</v>
      </c>
      <c r="I127" s="1041">
        <v>33450</v>
      </c>
      <c r="K127" s="1462">
        <v>25501</v>
      </c>
    </row>
    <row r="128" spans="2:11" ht="20.100000000000001" customHeight="1">
      <c r="B128" s="20" t="s">
        <v>361</v>
      </c>
      <c r="C128" s="221">
        <v>4512</v>
      </c>
      <c r="D128" s="221">
        <v>3589</v>
      </c>
      <c r="E128" s="221">
        <v>3538</v>
      </c>
      <c r="F128" s="221">
        <v>3806</v>
      </c>
      <c r="G128" s="221">
        <v>5</v>
      </c>
      <c r="H128" s="221">
        <v>2150</v>
      </c>
      <c r="I128" s="255">
        <v>17600</v>
      </c>
      <c r="K128" s="1455">
        <v>17600</v>
      </c>
    </row>
    <row r="129" spans="2:11" ht="20.100000000000001" customHeight="1">
      <c r="B129" s="1437" t="s">
        <v>362</v>
      </c>
      <c r="C129" s="141">
        <v>316</v>
      </c>
      <c r="D129" s="141" t="s">
        <v>8</v>
      </c>
      <c r="E129" s="141" t="s">
        <v>8</v>
      </c>
      <c r="F129" s="141" t="s">
        <v>8</v>
      </c>
      <c r="G129" s="141">
        <v>11623</v>
      </c>
      <c r="H129" s="141">
        <v>3911</v>
      </c>
      <c r="I129" s="139">
        <v>15850</v>
      </c>
      <c r="K129" s="1466">
        <v>7901</v>
      </c>
    </row>
    <row r="130" spans="2:11" ht="20.100000000000001" customHeight="1">
      <c r="B130" s="1036" t="s">
        <v>843</v>
      </c>
      <c r="C130" s="564">
        <v>1366</v>
      </c>
      <c r="D130" s="564">
        <v>2833</v>
      </c>
      <c r="E130" s="564">
        <v>2517</v>
      </c>
      <c r="F130" s="564">
        <v>2523</v>
      </c>
      <c r="G130" s="564">
        <v>7272</v>
      </c>
      <c r="H130" s="564">
        <v>4682</v>
      </c>
      <c r="I130" s="1041">
        <v>21193</v>
      </c>
      <c r="K130" s="1462">
        <v>16141</v>
      </c>
    </row>
    <row r="131" spans="2:11" ht="20.100000000000001" customHeight="1">
      <c r="B131" s="1437" t="s">
        <v>361</v>
      </c>
      <c r="C131" s="141">
        <v>1349</v>
      </c>
      <c r="D131" s="141">
        <v>2833</v>
      </c>
      <c r="E131" s="141">
        <v>2517</v>
      </c>
      <c r="F131" s="141">
        <v>2523</v>
      </c>
      <c r="G131" s="141">
        <v>4</v>
      </c>
      <c r="H131" s="141">
        <v>1150</v>
      </c>
      <c r="I131" s="139">
        <v>10376</v>
      </c>
      <c r="K131" s="1466">
        <v>10376</v>
      </c>
    </row>
    <row r="132" spans="2:11" ht="20.100000000000001" customHeight="1">
      <c r="B132" s="1437" t="s">
        <v>362</v>
      </c>
      <c r="C132" s="141">
        <v>17</v>
      </c>
      <c r="D132" s="141" t="s">
        <v>8</v>
      </c>
      <c r="E132" s="141" t="s">
        <v>8</v>
      </c>
      <c r="F132" s="141" t="s">
        <v>8</v>
      </c>
      <c r="G132" s="141">
        <v>7268</v>
      </c>
      <c r="H132" s="141">
        <v>3532</v>
      </c>
      <c r="I132" s="139">
        <v>10817</v>
      </c>
      <c r="K132" s="1466">
        <v>5765</v>
      </c>
    </row>
    <row r="133" spans="2:11" ht="20.100000000000001" customHeight="1">
      <c r="B133" s="1036" t="s">
        <v>842</v>
      </c>
      <c r="C133" s="564">
        <v>3462</v>
      </c>
      <c r="D133" s="564">
        <v>756</v>
      </c>
      <c r="E133" s="564">
        <v>1021</v>
      </c>
      <c r="F133" s="564">
        <v>1283</v>
      </c>
      <c r="G133" s="564">
        <v>4356</v>
      </c>
      <c r="H133" s="564">
        <v>1379</v>
      </c>
      <c r="I133" s="1041">
        <v>12257</v>
      </c>
      <c r="K133" s="1462">
        <v>9360</v>
      </c>
    </row>
    <row r="134" spans="2:11" ht="20.100000000000001" customHeight="1">
      <c r="B134" s="1439" t="s">
        <v>361</v>
      </c>
      <c r="C134" s="221">
        <v>3163</v>
      </c>
      <c r="D134" s="221">
        <v>756</v>
      </c>
      <c r="E134" s="221">
        <v>1021</v>
      </c>
      <c r="F134" s="221">
        <v>1283</v>
      </c>
      <c r="G134" s="221">
        <v>1</v>
      </c>
      <c r="H134" s="221">
        <v>1000</v>
      </c>
      <c r="I134" s="255">
        <v>7224</v>
      </c>
      <c r="K134" s="1455">
        <v>7224</v>
      </c>
    </row>
    <row r="135" spans="2:11" ht="20.100000000000001" customHeight="1">
      <c r="B135" s="1440" t="s">
        <v>362</v>
      </c>
      <c r="C135" s="293">
        <v>299</v>
      </c>
      <c r="D135" s="293" t="s">
        <v>8</v>
      </c>
      <c r="E135" s="293" t="s">
        <v>8</v>
      </c>
      <c r="F135" s="293" t="s">
        <v>8</v>
      </c>
      <c r="G135" s="293">
        <v>4355</v>
      </c>
      <c r="H135" s="293">
        <v>379</v>
      </c>
      <c r="I135" s="547">
        <v>5033</v>
      </c>
      <c r="K135" s="1456">
        <v>2136</v>
      </c>
    </row>
    <row r="136" spans="2:11" ht="20.100000000000001" customHeight="1">
      <c r="B136" s="569" t="s">
        <v>1225</v>
      </c>
      <c r="C136" s="570"/>
      <c r="D136" s="570"/>
      <c r="E136" s="570"/>
      <c r="F136" s="570"/>
      <c r="G136" s="570"/>
      <c r="H136" s="570"/>
      <c r="I136" s="519"/>
      <c r="J136" s="1298"/>
      <c r="K136" s="1443"/>
    </row>
    <row r="137" spans="2:11" ht="20.100000000000001" customHeight="1">
      <c r="B137" s="569" t="s">
        <v>345</v>
      </c>
      <c r="C137" s="570">
        <v>4519</v>
      </c>
      <c r="D137" s="570">
        <v>3739</v>
      </c>
      <c r="E137" s="570">
        <v>3353</v>
      </c>
      <c r="F137" s="570">
        <v>6390</v>
      </c>
      <c r="G137" s="570"/>
      <c r="H137" s="570">
        <v>6092</v>
      </c>
      <c r="I137" s="519">
        <v>24093</v>
      </c>
      <c r="K137" s="1444">
        <f t="shared" ref="K137:K145" si="0">I137</f>
        <v>24093</v>
      </c>
    </row>
    <row r="138" spans="2:11" ht="20.100000000000001" customHeight="1">
      <c r="B138" s="1437" t="s">
        <v>361</v>
      </c>
      <c r="C138" s="141">
        <v>4193</v>
      </c>
      <c r="D138" s="141">
        <v>3739</v>
      </c>
      <c r="E138" s="141">
        <v>3353</v>
      </c>
      <c r="F138" s="141">
        <v>3568</v>
      </c>
      <c r="G138" s="141"/>
      <c r="H138" s="141">
        <v>2301</v>
      </c>
      <c r="I138" s="139">
        <v>17154</v>
      </c>
      <c r="K138" s="1466">
        <f t="shared" si="0"/>
        <v>17154</v>
      </c>
    </row>
    <row r="139" spans="2:11" ht="20.100000000000001" customHeight="1">
      <c r="B139" s="1437" t="s">
        <v>362</v>
      </c>
      <c r="C139" s="141">
        <v>326</v>
      </c>
      <c r="D139" s="141" t="s">
        <v>8</v>
      </c>
      <c r="E139" s="141" t="s">
        <v>8</v>
      </c>
      <c r="F139" s="141">
        <v>2822</v>
      </c>
      <c r="G139" s="141"/>
      <c r="H139" s="141">
        <v>3791</v>
      </c>
      <c r="I139" s="139">
        <v>6939</v>
      </c>
      <c r="K139" s="1466">
        <f t="shared" si="0"/>
        <v>6939</v>
      </c>
    </row>
    <row r="140" spans="2:11" ht="20.100000000000001" customHeight="1">
      <c r="B140" s="569" t="s">
        <v>843</v>
      </c>
      <c r="C140" s="570">
        <v>1281</v>
      </c>
      <c r="D140" s="570">
        <v>2651</v>
      </c>
      <c r="E140" s="570">
        <v>2339</v>
      </c>
      <c r="F140" s="570">
        <v>3985</v>
      </c>
      <c r="G140" s="570"/>
      <c r="H140" s="570">
        <v>4704</v>
      </c>
      <c r="I140" s="519">
        <v>14960</v>
      </c>
      <c r="K140" s="1444">
        <f t="shared" si="0"/>
        <v>14960</v>
      </c>
    </row>
    <row r="141" spans="2:11" ht="20.100000000000001" customHeight="1">
      <c r="B141" s="1439" t="s">
        <v>361</v>
      </c>
      <c r="C141" s="221">
        <v>1259</v>
      </c>
      <c r="D141" s="221">
        <v>2651</v>
      </c>
      <c r="E141" s="221">
        <v>2339</v>
      </c>
      <c r="F141" s="221">
        <v>2243</v>
      </c>
      <c r="G141" s="221"/>
      <c r="H141" s="221">
        <v>1206</v>
      </c>
      <c r="I141" s="255">
        <v>9698</v>
      </c>
      <c r="K141" s="1455">
        <f t="shared" si="0"/>
        <v>9698</v>
      </c>
    </row>
    <row r="142" spans="2:11" ht="20.100000000000001" customHeight="1">
      <c r="B142" s="1445" t="s">
        <v>362</v>
      </c>
      <c r="C142" s="512">
        <v>22</v>
      </c>
      <c r="D142" s="512" t="s">
        <v>8</v>
      </c>
      <c r="E142" s="512" t="s">
        <v>8</v>
      </c>
      <c r="F142" s="512">
        <v>1742</v>
      </c>
      <c r="G142" s="512"/>
      <c r="H142" s="512">
        <v>3498</v>
      </c>
      <c r="I142" s="558">
        <v>5262</v>
      </c>
      <c r="K142" s="1482">
        <f t="shared" si="0"/>
        <v>5262</v>
      </c>
    </row>
    <row r="143" spans="2:11" ht="20.100000000000001" customHeight="1">
      <c r="B143" s="569" t="s">
        <v>842</v>
      </c>
      <c r="C143" s="570">
        <v>3238</v>
      </c>
      <c r="D143" s="570">
        <v>1088</v>
      </c>
      <c r="E143" s="570">
        <v>1014</v>
      </c>
      <c r="F143" s="570">
        <v>2405</v>
      </c>
      <c r="G143" s="570"/>
      <c r="H143" s="570">
        <v>1388</v>
      </c>
      <c r="I143" s="519">
        <v>9133</v>
      </c>
      <c r="K143" s="1444">
        <f t="shared" si="0"/>
        <v>9133</v>
      </c>
    </row>
    <row r="144" spans="2:11" ht="20.100000000000001" customHeight="1">
      <c r="B144" s="1439" t="s">
        <v>361</v>
      </c>
      <c r="C144" s="221">
        <v>2934</v>
      </c>
      <c r="D144" s="221">
        <v>1088</v>
      </c>
      <c r="E144" s="221">
        <v>1014</v>
      </c>
      <c r="F144" s="221">
        <v>1325</v>
      </c>
      <c r="G144" s="221"/>
      <c r="H144" s="221">
        <v>1095</v>
      </c>
      <c r="I144" s="255">
        <v>7456</v>
      </c>
      <c r="K144" s="1455">
        <f t="shared" si="0"/>
        <v>7456</v>
      </c>
    </row>
    <row r="145" spans="2:11" ht="20.100000000000001" customHeight="1">
      <c r="B145" s="1445" t="s">
        <v>362</v>
      </c>
      <c r="C145" s="512">
        <v>304</v>
      </c>
      <c r="D145" s="512" t="s">
        <v>8</v>
      </c>
      <c r="E145" s="512" t="s">
        <v>8</v>
      </c>
      <c r="F145" s="512">
        <v>1080</v>
      </c>
      <c r="G145" s="512"/>
      <c r="H145" s="512">
        <v>293</v>
      </c>
      <c r="I145" s="558">
        <v>1677</v>
      </c>
      <c r="K145" s="1483">
        <f t="shared" si="0"/>
        <v>1677</v>
      </c>
    </row>
    <row r="146" spans="2:11" ht="20.100000000000001" customHeight="1">
      <c r="B146" s="1419" t="s">
        <v>1199</v>
      </c>
      <c r="C146" s="1471"/>
      <c r="D146" s="1471"/>
      <c r="E146" s="1471"/>
      <c r="F146" s="1471"/>
      <c r="G146" s="1471"/>
      <c r="H146" s="1471"/>
      <c r="I146" s="1471"/>
      <c r="J146" s="1447"/>
      <c r="K146" s="1447"/>
    </row>
    <row r="147" spans="2:11" ht="24.75" customHeight="1">
      <c r="B147" s="1714" t="s">
        <v>1201</v>
      </c>
      <c r="C147" s="1714"/>
      <c r="D147" s="1714"/>
      <c r="E147" s="1714"/>
      <c r="F147" s="1714"/>
      <c r="G147" s="1714"/>
      <c r="H147" s="1714"/>
      <c r="I147" s="1714"/>
      <c r="J147" s="1714"/>
      <c r="K147" s="1714"/>
    </row>
  </sheetData>
  <mergeCells count="6">
    <mergeCell ref="B147:K147"/>
    <mergeCell ref="B1:C1"/>
    <mergeCell ref="C45:K45"/>
    <mergeCell ref="B79:K79"/>
    <mergeCell ref="C82:K82"/>
    <mergeCell ref="B115:K115"/>
  </mergeCells>
  <hyperlinks>
    <hyperlink ref="A2" location="Summary!A1" display=" " xr:uid="{F62F60F5-A109-4CBC-A602-4D29ABA6CBEF}"/>
  </hyperlinks>
  <pageMargins left="0.75" right="0.75" top="1" bottom="1" header="0.5" footer="0.5"/>
  <pageSetup paperSize="9" scale="53" orientation="portrait" horizontalDpi="4294967292" verticalDpi="4294967292" r:id="rId1"/>
  <headerFooter>
    <oddFooter>&amp;L&amp;1#&amp;"Calibri"&amp;10&amp;K000000TOTAL Classification: Restricted Distribution TOTAL - All rights reserved</oddFooter>
  </headerFooter>
  <rowBreaks count="2" manualBreakCount="2">
    <brk id="43" max="9" man="1"/>
    <brk id="80" max="9" man="1"/>
  </rowBreaks>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10B9B-8451-4F62-9234-F43C18EC7D77}">
  <sheetPr>
    <tabColor rgb="FF32C8C8"/>
  </sheetPr>
  <dimension ref="A1:L92"/>
  <sheetViews>
    <sheetView showGridLines="0" zoomScaleNormal="100" zoomScaleSheetLayoutView="100" zoomScalePageLayoutView="130" workbookViewId="0">
      <pane ySplit="5" topLeftCell="A6" activePane="bottomLeft" state="frozen"/>
      <selection activeCell="I30" sqref="I30"/>
      <selection pane="bottomLeft"/>
    </sheetView>
  </sheetViews>
  <sheetFormatPr baseColWidth="10" defaultColWidth="10.875" defaultRowHeight="20.100000000000001" customHeight="1"/>
  <cols>
    <col min="1" max="1" width="5.5" style="1298" customWidth="1"/>
    <col min="2" max="2" width="46.125" style="1298" customWidth="1"/>
    <col min="3" max="9" width="12" style="1298" customWidth="1"/>
    <col min="10" max="10" width="5.5" style="1130" customWidth="1"/>
    <col min="11" max="11" width="10.875" style="1130"/>
    <col min="12" max="12" width="14.125" style="1130" bestFit="1" customWidth="1"/>
    <col min="13" max="16384" width="10.875" style="1130"/>
  </cols>
  <sheetData>
    <row r="1" spans="1:12" ht="20.100000000000001" customHeight="1">
      <c r="B1" s="1663" t="s">
        <v>1305</v>
      </c>
      <c r="C1" s="1663"/>
    </row>
    <row r="2" spans="1:12" ht="20.100000000000001" customHeight="1">
      <c r="A2" s="1131" t="s">
        <v>11</v>
      </c>
      <c r="B2" s="652" t="s">
        <v>377</v>
      </c>
      <c r="C2" s="652"/>
      <c r="D2" s="652"/>
      <c r="E2" s="652"/>
      <c r="F2" s="652"/>
      <c r="G2" s="652"/>
      <c r="H2" s="652"/>
      <c r="I2" s="652"/>
    </row>
    <row r="3" spans="1:12" ht="20.100000000000001" customHeight="1">
      <c r="B3" s="274" t="s">
        <v>378</v>
      </c>
    </row>
    <row r="4" spans="1:12" ht="20.100000000000001" customHeight="1">
      <c r="B4" s="275" t="s">
        <v>7</v>
      </c>
      <c r="C4" s="979"/>
      <c r="D4" s="979"/>
      <c r="E4" s="979"/>
      <c r="F4" s="979" t="s">
        <v>361</v>
      </c>
      <c r="G4" s="979"/>
      <c r="H4" s="979"/>
      <c r="I4" s="979"/>
    </row>
    <row r="5" spans="1:12" ht="42.75" customHeight="1">
      <c r="B5" s="1081"/>
      <c r="C5" s="555" t="s">
        <v>346</v>
      </c>
      <c r="D5" s="555" t="s">
        <v>308</v>
      </c>
      <c r="E5" s="1081" t="s">
        <v>316</v>
      </c>
      <c r="F5" s="949" t="s">
        <v>1196</v>
      </c>
      <c r="G5" s="1081" t="s">
        <v>296</v>
      </c>
      <c r="H5" s="555" t="s">
        <v>347</v>
      </c>
      <c r="I5" s="1044" t="s">
        <v>25</v>
      </c>
    </row>
    <row r="6" spans="1:12" ht="20.100000000000001" customHeight="1">
      <c r="B6" s="1042">
        <v>2018</v>
      </c>
      <c r="C6" s="860"/>
      <c r="D6" s="860"/>
      <c r="E6" s="860"/>
      <c r="F6" s="860"/>
      <c r="G6" s="860"/>
      <c r="H6" s="860"/>
      <c r="I6" s="534"/>
      <c r="K6" s="1215"/>
    </row>
    <row r="7" spans="1:12" ht="20.100000000000001" customHeight="1">
      <c r="B7" s="977" t="s">
        <v>866</v>
      </c>
      <c r="C7" s="181">
        <v>1899</v>
      </c>
      <c r="D7" s="181">
        <v>1109</v>
      </c>
      <c r="E7" s="181">
        <v>1527</v>
      </c>
      <c r="F7" s="181">
        <v>2056</v>
      </c>
      <c r="G7" s="181" t="s">
        <v>8</v>
      </c>
      <c r="H7" s="181">
        <v>2331</v>
      </c>
      <c r="I7" s="255">
        <v>8922</v>
      </c>
      <c r="K7" s="1215"/>
      <c r="L7" s="1484"/>
    </row>
    <row r="8" spans="1:12" ht="20.100000000000001" customHeight="1">
      <c r="B8" s="977" t="s">
        <v>867</v>
      </c>
      <c r="C8" s="511">
        <v>10702</v>
      </c>
      <c r="D8" s="511">
        <v>1730</v>
      </c>
      <c r="E8" s="511">
        <v>1231</v>
      </c>
      <c r="F8" s="511">
        <v>5677</v>
      </c>
      <c r="G8" s="511">
        <v>86</v>
      </c>
      <c r="H8" s="511">
        <v>6760</v>
      </c>
      <c r="I8" s="558">
        <v>26186</v>
      </c>
      <c r="K8" s="1215"/>
      <c r="L8" s="1485"/>
    </row>
    <row r="9" spans="1:12" ht="20.100000000000001" customHeight="1">
      <c r="B9" s="981" t="s">
        <v>868</v>
      </c>
      <c r="C9" s="860">
        <v>12601</v>
      </c>
      <c r="D9" s="860">
        <v>2839</v>
      </c>
      <c r="E9" s="860">
        <v>2758</v>
      </c>
      <c r="F9" s="860">
        <v>7733</v>
      </c>
      <c r="G9" s="860">
        <v>86</v>
      </c>
      <c r="H9" s="860">
        <v>9091</v>
      </c>
      <c r="I9" s="534">
        <v>35108</v>
      </c>
      <c r="K9" s="1215"/>
      <c r="L9" s="1484"/>
    </row>
    <row r="10" spans="1:12" ht="20.100000000000001" customHeight="1">
      <c r="B10" s="977" t="s">
        <v>379</v>
      </c>
      <c r="C10" s="181">
        <v>-1208</v>
      </c>
      <c r="D10" s="181">
        <v>-864</v>
      </c>
      <c r="E10" s="181">
        <v>-315</v>
      </c>
      <c r="F10" s="181">
        <v>-1378</v>
      </c>
      <c r="G10" s="181">
        <v>-14</v>
      </c>
      <c r="H10" s="181">
        <v>-617</v>
      </c>
      <c r="I10" s="255">
        <v>-4396</v>
      </c>
      <c r="K10" s="1215"/>
      <c r="L10" s="1484"/>
    </row>
    <row r="11" spans="1:12" ht="20.100000000000001" customHeight="1">
      <c r="B11" s="977" t="s">
        <v>380</v>
      </c>
      <c r="C11" s="181">
        <v>-144</v>
      </c>
      <c r="D11" s="181">
        <v>-218</v>
      </c>
      <c r="E11" s="181">
        <v>-93</v>
      </c>
      <c r="F11" s="181">
        <v>-297</v>
      </c>
      <c r="G11" s="181">
        <v>-1</v>
      </c>
      <c r="H11" s="181">
        <v>-45</v>
      </c>
      <c r="I11" s="255">
        <v>-798</v>
      </c>
      <c r="K11" s="1215"/>
      <c r="L11" s="1484"/>
    </row>
    <row r="12" spans="1:12" ht="20.100000000000001" customHeight="1">
      <c r="B12" s="977" t="s">
        <v>381</v>
      </c>
      <c r="C12" s="181">
        <v>-4400</v>
      </c>
      <c r="D12" s="181">
        <v>-1356</v>
      </c>
      <c r="E12" s="181">
        <v>-1559</v>
      </c>
      <c r="F12" s="181">
        <v>-1971</v>
      </c>
      <c r="G12" s="181">
        <v>-33</v>
      </c>
      <c r="H12" s="181">
        <v>-1227</v>
      </c>
      <c r="I12" s="255">
        <v>-10546</v>
      </c>
      <c r="K12" s="1215"/>
      <c r="L12" s="1484"/>
    </row>
    <row r="13" spans="1:12" ht="20.100000000000001" customHeight="1">
      <c r="B13" s="980" t="s">
        <v>1226</v>
      </c>
      <c r="C13" s="511">
        <v>-993</v>
      </c>
      <c r="D13" s="511">
        <v>-423</v>
      </c>
      <c r="E13" s="511">
        <v>-188</v>
      </c>
      <c r="F13" s="511">
        <v>-348</v>
      </c>
      <c r="G13" s="511">
        <v>-12</v>
      </c>
      <c r="H13" s="511">
        <v>-5561</v>
      </c>
      <c r="I13" s="558">
        <v>-7525</v>
      </c>
      <c r="K13" s="1215"/>
      <c r="L13" s="1484"/>
    </row>
    <row r="14" spans="1:12" ht="20.100000000000001" customHeight="1">
      <c r="B14" s="981" t="s">
        <v>1227</v>
      </c>
      <c r="C14" s="860">
        <v>5856</v>
      </c>
      <c r="D14" s="860">
        <v>-22</v>
      </c>
      <c r="E14" s="860">
        <v>603</v>
      </c>
      <c r="F14" s="860">
        <v>3739</v>
      </c>
      <c r="G14" s="860">
        <v>26</v>
      </c>
      <c r="H14" s="860">
        <v>1641</v>
      </c>
      <c r="I14" s="534">
        <v>11843</v>
      </c>
      <c r="K14" s="1215"/>
      <c r="L14" s="1484"/>
    </row>
    <row r="15" spans="1:12" ht="20.100000000000001" customHeight="1">
      <c r="B15" s="982" t="s">
        <v>382</v>
      </c>
      <c r="C15" s="983">
        <v>-2440</v>
      </c>
      <c r="D15" s="983">
        <v>88</v>
      </c>
      <c r="E15" s="983">
        <v>-171</v>
      </c>
      <c r="F15" s="983">
        <v>-2210</v>
      </c>
      <c r="G15" s="983">
        <v>-16</v>
      </c>
      <c r="H15" s="983">
        <v>-868</v>
      </c>
      <c r="I15" s="984">
        <v>-5617</v>
      </c>
      <c r="K15" s="1215"/>
      <c r="L15" s="1484"/>
    </row>
    <row r="16" spans="1:12" ht="20.100000000000001" customHeight="1">
      <c r="B16" s="981" t="s">
        <v>1228</v>
      </c>
      <c r="C16" s="860">
        <v>3416</v>
      </c>
      <c r="D16" s="860">
        <v>66</v>
      </c>
      <c r="E16" s="860">
        <v>432</v>
      </c>
      <c r="F16" s="860">
        <v>1529</v>
      </c>
      <c r="G16" s="860">
        <v>10</v>
      </c>
      <c r="H16" s="860">
        <v>773</v>
      </c>
      <c r="I16" s="534">
        <v>6226</v>
      </c>
      <c r="K16" s="1215"/>
      <c r="L16" s="1484"/>
    </row>
    <row r="17" spans="2:12" ht="20.100000000000001" customHeight="1">
      <c r="B17" s="1042">
        <v>2019</v>
      </c>
      <c r="C17" s="860"/>
      <c r="D17" s="860"/>
      <c r="E17" s="860"/>
      <c r="F17" s="860"/>
      <c r="G17" s="860"/>
      <c r="H17" s="860"/>
      <c r="I17" s="534"/>
      <c r="K17" s="1215"/>
      <c r="L17" s="1484"/>
    </row>
    <row r="18" spans="2:12" ht="20.100000000000001" customHeight="1">
      <c r="B18" s="977" t="s">
        <v>866</v>
      </c>
      <c r="C18" s="181">
        <v>1260</v>
      </c>
      <c r="D18" s="181">
        <v>972</v>
      </c>
      <c r="E18" s="181">
        <v>2199</v>
      </c>
      <c r="F18" s="181">
        <v>983</v>
      </c>
      <c r="G18" s="181" t="s">
        <v>8</v>
      </c>
      <c r="H18" s="181">
        <v>1686</v>
      </c>
      <c r="I18" s="255">
        <v>7100</v>
      </c>
      <c r="K18" s="1215"/>
      <c r="L18" s="1484"/>
    </row>
    <row r="19" spans="2:12" ht="20.100000000000001" customHeight="1">
      <c r="B19" s="977" t="s">
        <v>867</v>
      </c>
      <c r="C19" s="511">
        <v>11286</v>
      </c>
      <c r="D19" s="511">
        <v>2110</v>
      </c>
      <c r="E19" s="511">
        <v>1487</v>
      </c>
      <c r="F19" s="511">
        <v>5286</v>
      </c>
      <c r="G19" s="511">
        <v>83</v>
      </c>
      <c r="H19" s="511">
        <v>7369</v>
      </c>
      <c r="I19" s="558">
        <v>27621</v>
      </c>
      <c r="K19" s="1215"/>
      <c r="L19" s="1484"/>
    </row>
    <row r="20" spans="2:12" ht="20.100000000000001" customHeight="1">
      <c r="B20" s="981" t="s">
        <v>868</v>
      </c>
      <c r="C20" s="860">
        <v>12546</v>
      </c>
      <c r="D20" s="860">
        <v>3082</v>
      </c>
      <c r="E20" s="860">
        <v>3686</v>
      </c>
      <c r="F20" s="860">
        <v>6269</v>
      </c>
      <c r="G20" s="860">
        <v>83</v>
      </c>
      <c r="H20" s="860">
        <v>9055</v>
      </c>
      <c r="I20" s="534">
        <v>34721</v>
      </c>
      <c r="K20" s="1215"/>
      <c r="L20" s="1484"/>
    </row>
    <row r="21" spans="2:12" ht="20.100000000000001" customHeight="1">
      <c r="B21" s="977" t="s">
        <v>379</v>
      </c>
      <c r="C21" s="181">
        <v>-1249</v>
      </c>
      <c r="D21" s="181">
        <v>-873</v>
      </c>
      <c r="E21" s="181">
        <v>-422</v>
      </c>
      <c r="F21" s="181">
        <v>-1338</v>
      </c>
      <c r="G21" s="181">
        <v>-12</v>
      </c>
      <c r="H21" s="181">
        <v>-639</v>
      </c>
      <c r="I21" s="255">
        <v>-4533</v>
      </c>
      <c r="K21" s="1215"/>
      <c r="L21" s="1484"/>
    </row>
    <row r="22" spans="2:12" ht="20.100000000000001" customHeight="1">
      <c r="B22" s="977" t="s">
        <v>380</v>
      </c>
      <c r="C22" s="181">
        <v>-65</v>
      </c>
      <c r="D22" s="181">
        <v>-392</v>
      </c>
      <c r="E22" s="181">
        <v>-72</v>
      </c>
      <c r="F22" s="181">
        <v>-230</v>
      </c>
      <c r="G22" s="181">
        <v>-2</v>
      </c>
      <c r="H22" s="181">
        <v>-24</v>
      </c>
      <c r="I22" s="255">
        <v>-785</v>
      </c>
      <c r="K22" s="1215"/>
      <c r="L22" s="1484"/>
    </row>
    <row r="23" spans="2:12" ht="20.100000000000001" customHeight="1">
      <c r="B23" s="977" t="s">
        <v>381</v>
      </c>
      <c r="C23" s="181">
        <v>-5556</v>
      </c>
      <c r="D23" s="181">
        <v>-1924</v>
      </c>
      <c r="E23" s="181">
        <v>-1538</v>
      </c>
      <c r="F23" s="181">
        <v>-1719</v>
      </c>
      <c r="G23" s="181">
        <v>-100</v>
      </c>
      <c r="H23" s="181">
        <v>-798</v>
      </c>
      <c r="I23" s="255">
        <v>-11635</v>
      </c>
      <c r="K23" s="1215"/>
      <c r="L23" s="1484"/>
    </row>
    <row r="24" spans="2:12" ht="20.100000000000001" customHeight="1">
      <c r="B24" s="980" t="s">
        <v>1226</v>
      </c>
      <c r="C24" s="511">
        <v>-918</v>
      </c>
      <c r="D24" s="511">
        <v>-392</v>
      </c>
      <c r="E24" s="511">
        <v>-219</v>
      </c>
      <c r="F24" s="511">
        <v>-410</v>
      </c>
      <c r="G24" s="511">
        <v>-12</v>
      </c>
      <c r="H24" s="511">
        <v>-5560</v>
      </c>
      <c r="I24" s="558">
        <v>-7511</v>
      </c>
      <c r="K24" s="1215"/>
      <c r="L24" s="1484"/>
    </row>
    <row r="25" spans="2:12" ht="20.100000000000001" customHeight="1">
      <c r="B25" s="981" t="s">
        <v>1229</v>
      </c>
      <c r="C25" s="860">
        <v>4758</v>
      </c>
      <c r="D25" s="860">
        <v>-499</v>
      </c>
      <c r="E25" s="860">
        <v>1435</v>
      </c>
      <c r="F25" s="860">
        <v>2572</v>
      </c>
      <c r="G25" s="860">
        <v>-43</v>
      </c>
      <c r="H25" s="860">
        <v>2034</v>
      </c>
      <c r="I25" s="534">
        <v>10257</v>
      </c>
      <c r="K25" s="1215"/>
      <c r="L25" s="1484"/>
    </row>
    <row r="26" spans="2:12" ht="20.100000000000001" customHeight="1">
      <c r="B26" s="982" t="s">
        <v>382</v>
      </c>
      <c r="C26" s="983">
        <v>-2004</v>
      </c>
      <c r="D26" s="983">
        <v>309</v>
      </c>
      <c r="E26" s="983">
        <v>-245</v>
      </c>
      <c r="F26" s="983">
        <v>-1427</v>
      </c>
      <c r="G26" s="983">
        <v>13</v>
      </c>
      <c r="H26" s="983">
        <v>-814</v>
      </c>
      <c r="I26" s="984">
        <v>-4168</v>
      </c>
      <c r="K26" s="1215"/>
      <c r="L26" s="1484"/>
    </row>
    <row r="27" spans="2:12" ht="20.100000000000001" customHeight="1">
      <c r="B27" s="981" t="s">
        <v>1230</v>
      </c>
      <c r="C27" s="860">
        <v>2754</v>
      </c>
      <c r="D27" s="860">
        <v>-190</v>
      </c>
      <c r="E27" s="860">
        <v>1190</v>
      </c>
      <c r="F27" s="860">
        <v>1145</v>
      </c>
      <c r="G27" s="860">
        <v>-30</v>
      </c>
      <c r="H27" s="860">
        <v>1220</v>
      </c>
      <c r="I27" s="534">
        <v>6089</v>
      </c>
      <c r="K27" s="1215"/>
      <c r="L27" s="1484"/>
    </row>
    <row r="28" spans="2:12" ht="20.100000000000001" customHeight="1">
      <c r="B28" s="1042">
        <v>2020</v>
      </c>
      <c r="C28" s="860"/>
      <c r="D28" s="860"/>
      <c r="E28" s="860"/>
      <c r="F28" s="860"/>
      <c r="G28" s="860"/>
      <c r="H28" s="860"/>
      <c r="I28" s="534"/>
      <c r="K28" s="1215"/>
      <c r="L28" s="1484"/>
    </row>
    <row r="29" spans="2:12" ht="20.100000000000001" customHeight="1">
      <c r="B29" s="977" t="s">
        <v>866</v>
      </c>
      <c r="C29" s="181">
        <v>677</v>
      </c>
      <c r="D29" s="181">
        <v>708</v>
      </c>
      <c r="E29" s="181">
        <v>1805</v>
      </c>
      <c r="F29" s="181">
        <v>608</v>
      </c>
      <c r="G29" s="181" t="s">
        <v>8</v>
      </c>
      <c r="H29" s="181">
        <v>981</v>
      </c>
      <c r="I29" s="255">
        <v>4779</v>
      </c>
      <c r="K29" s="1215"/>
      <c r="L29" s="1484"/>
    </row>
    <row r="30" spans="2:12" ht="20.100000000000001" customHeight="1">
      <c r="B30" s="977" t="s">
        <v>867</v>
      </c>
      <c r="C30" s="511">
        <v>5540</v>
      </c>
      <c r="D30" s="511">
        <v>1068</v>
      </c>
      <c r="E30" s="511">
        <v>935</v>
      </c>
      <c r="F30" s="511">
        <v>3268</v>
      </c>
      <c r="G30" s="511">
        <v>24</v>
      </c>
      <c r="H30" s="511">
        <v>4229</v>
      </c>
      <c r="I30" s="558">
        <v>15064</v>
      </c>
      <c r="K30" s="1215"/>
      <c r="L30" s="1484"/>
    </row>
    <row r="31" spans="2:12" ht="20.100000000000001" customHeight="1">
      <c r="B31" s="981" t="s">
        <v>868</v>
      </c>
      <c r="C31" s="860">
        <v>6217</v>
      </c>
      <c r="D31" s="860">
        <v>1776</v>
      </c>
      <c r="E31" s="860">
        <v>2740</v>
      </c>
      <c r="F31" s="860">
        <v>3876</v>
      </c>
      <c r="G31" s="860">
        <v>24</v>
      </c>
      <c r="H31" s="860">
        <v>5210</v>
      </c>
      <c r="I31" s="534">
        <v>19843</v>
      </c>
      <c r="K31" s="1215"/>
      <c r="L31" s="1484"/>
    </row>
    <row r="32" spans="2:12" ht="20.100000000000001" customHeight="1">
      <c r="B32" s="977" t="s">
        <v>379</v>
      </c>
      <c r="C32" s="181">
        <v>-1097</v>
      </c>
      <c r="D32" s="181">
        <v>-774</v>
      </c>
      <c r="E32" s="181">
        <v>-373</v>
      </c>
      <c r="F32" s="181">
        <v>-1185</v>
      </c>
      <c r="G32" s="181">
        <v>-11</v>
      </c>
      <c r="H32" s="181">
        <v>-624</v>
      </c>
      <c r="I32" s="255">
        <v>-4064</v>
      </c>
      <c r="K32" s="1215"/>
      <c r="L32" s="1484"/>
    </row>
    <row r="33" spans="2:12" ht="20.100000000000001" customHeight="1">
      <c r="B33" s="977" t="s">
        <v>380</v>
      </c>
      <c r="C33" s="181">
        <v>-159</v>
      </c>
      <c r="D33" s="181">
        <v>-305</v>
      </c>
      <c r="E33" s="181">
        <v>-56</v>
      </c>
      <c r="F33" s="181">
        <v>-157</v>
      </c>
      <c r="G33" s="181">
        <v>-1</v>
      </c>
      <c r="H33" s="181">
        <v>-53</v>
      </c>
      <c r="I33" s="255">
        <v>-731</v>
      </c>
      <c r="K33" s="1215"/>
      <c r="L33" s="1484"/>
    </row>
    <row r="34" spans="2:12" ht="20.100000000000001" customHeight="1">
      <c r="B34" s="977" t="s">
        <v>381</v>
      </c>
      <c r="C34" s="181">
        <v>-4565</v>
      </c>
      <c r="D34" s="181">
        <v>-7950</v>
      </c>
      <c r="E34" s="181">
        <v>-2135</v>
      </c>
      <c r="F34" s="181">
        <v>-1933</v>
      </c>
      <c r="G34" s="181">
        <v>-51</v>
      </c>
      <c r="H34" s="181">
        <v>-697</v>
      </c>
      <c r="I34" s="255">
        <v>-17331</v>
      </c>
      <c r="K34" s="1215"/>
      <c r="L34" s="1484"/>
    </row>
    <row r="35" spans="2:12" ht="20.100000000000001" customHeight="1">
      <c r="B35" s="980" t="s">
        <v>1226</v>
      </c>
      <c r="C35" s="511">
        <v>-614</v>
      </c>
      <c r="D35" s="511">
        <v>-339</v>
      </c>
      <c r="E35" s="511">
        <v>-133</v>
      </c>
      <c r="F35" s="511">
        <v>-357</v>
      </c>
      <c r="G35" s="511">
        <v>-8</v>
      </c>
      <c r="H35" s="511">
        <v>-2778</v>
      </c>
      <c r="I35" s="558">
        <v>-4229</v>
      </c>
      <c r="K35" s="1215"/>
      <c r="L35" s="1484"/>
    </row>
    <row r="36" spans="2:12" ht="20.100000000000001" customHeight="1">
      <c r="B36" s="981" t="s">
        <v>1231</v>
      </c>
      <c r="C36" s="860">
        <v>-218</v>
      </c>
      <c r="D36" s="860">
        <v>-7592</v>
      </c>
      <c r="E36" s="860">
        <v>43</v>
      </c>
      <c r="F36" s="860">
        <v>244</v>
      </c>
      <c r="G36" s="860">
        <v>-47</v>
      </c>
      <c r="H36" s="860">
        <v>1058</v>
      </c>
      <c r="I36" s="534">
        <v>-6512</v>
      </c>
      <c r="K36" s="1215"/>
      <c r="L36" s="1484"/>
    </row>
    <row r="37" spans="2:12" ht="20.100000000000001" customHeight="1">
      <c r="B37" s="982" t="s">
        <v>382</v>
      </c>
      <c r="C37" s="983">
        <v>270</v>
      </c>
      <c r="D37" s="983">
        <v>384</v>
      </c>
      <c r="E37" s="983">
        <v>-111</v>
      </c>
      <c r="F37" s="983">
        <v>-144</v>
      </c>
      <c r="G37" s="983">
        <v>2</v>
      </c>
      <c r="H37" s="983">
        <v>-269</v>
      </c>
      <c r="I37" s="984">
        <v>132</v>
      </c>
      <c r="K37" s="1215"/>
      <c r="L37" s="1484"/>
    </row>
    <row r="38" spans="2:12" ht="20.100000000000001" customHeight="1">
      <c r="B38" s="981" t="s">
        <v>1232</v>
      </c>
      <c r="C38" s="860">
        <v>52</v>
      </c>
      <c r="D38" s="860">
        <v>-7208</v>
      </c>
      <c r="E38" s="860">
        <v>-68</v>
      </c>
      <c r="F38" s="860">
        <v>100</v>
      </c>
      <c r="G38" s="860">
        <v>-45</v>
      </c>
      <c r="H38" s="860">
        <v>789</v>
      </c>
      <c r="I38" s="534">
        <v>-6380</v>
      </c>
      <c r="K38" s="1215"/>
      <c r="L38" s="1484"/>
    </row>
    <row r="39" spans="2:12" ht="20.100000000000001" customHeight="1">
      <c r="B39" s="1724" t="s">
        <v>1199</v>
      </c>
      <c r="C39" s="1724"/>
      <c r="D39" s="1724"/>
      <c r="E39" s="1724"/>
      <c r="F39" s="1724"/>
      <c r="G39" s="1724"/>
      <c r="H39" s="1724"/>
      <c r="I39" s="1724"/>
      <c r="J39" s="1724"/>
    </row>
    <row r="40" spans="2:12" ht="20.100000000000001" customHeight="1">
      <c r="B40" s="1724" t="s">
        <v>1233</v>
      </c>
      <c r="C40" s="1724"/>
      <c r="D40" s="1724"/>
      <c r="E40" s="1724"/>
      <c r="F40" s="1724"/>
      <c r="G40" s="1724"/>
      <c r="H40" s="1724"/>
      <c r="I40" s="1724"/>
      <c r="J40" s="1724"/>
    </row>
    <row r="41" spans="2:12" ht="20.100000000000001" customHeight="1">
      <c r="B41" s="1724" t="s">
        <v>819</v>
      </c>
      <c r="C41" s="1724"/>
      <c r="D41" s="1724"/>
      <c r="E41" s="1724"/>
      <c r="F41" s="1724"/>
      <c r="G41" s="1724"/>
      <c r="H41" s="1724"/>
      <c r="I41" s="1724"/>
      <c r="J41" s="1724"/>
    </row>
    <row r="42" spans="2:12" ht="20.100000000000001" customHeight="1">
      <c r="B42" s="1724" t="s">
        <v>820</v>
      </c>
      <c r="C42" s="1724"/>
      <c r="D42" s="1724"/>
      <c r="E42" s="1724"/>
      <c r="F42" s="1724"/>
      <c r="G42" s="1724"/>
      <c r="H42" s="1724"/>
      <c r="I42" s="1724"/>
      <c r="J42" s="1724"/>
    </row>
    <row r="43" spans="2:12" ht="20.100000000000001" customHeight="1">
      <c r="B43" s="1724" t="s">
        <v>1234</v>
      </c>
      <c r="C43" s="1724"/>
      <c r="D43" s="1724"/>
      <c r="E43" s="1724"/>
      <c r="F43" s="1724"/>
      <c r="G43" s="1724"/>
      <c r="H43" s="1724"/>
      <c r="I43" s="1724"/>
    </row>
    <row r="44" spans="2:12" ht="20.100000000000001" customHeight="1">
      <c r="B44" s="273"/>
      <c r="C44" s="259"/>
      <c r="D44" s="259"/>
      <c r="E44" s="259"/>
      <c r="F44" s="259"/>
      <c r="G44" s="259"/>
      <c r="H44" s="259"/>
      <c r="I44" s="276"/>
    </row>
    <row r="45" spans="2:12" ht="20.100000000000001" customHeight="1">
      <c r="B45" s="275" t="s">
        <v>7</v>
      </c>
      <c r="C45" s="979"/>
      <c r="D45" s="979"/>
      <c r="E45" s="979"/>
      <c r="F45" s="979" t="s">
        <v>361</v>
      </c>
      <c r="G45" s="979"/>
      <c r="H45" s="979"/>
      <c r="I45" s="979"/>
    </row>
    <row r="46" spans="2:12" ht="42.75" customHeight="1">
      <c r="B46" s="1088"/>
      <c r="C46" s="572" t="s">
        <v>346</v>
      </c>
      <c r="D46" s="572" t="s">
        <v>308</v>
      </c>
      <c r="E46" s="1088" t="s">
        <v>316</v>
      </c>
      <c r="F46" s="949" t="s">
        <v>1196</v>
      </c>
      <c r="G46" s="1088" t="s">
        <v>296</v>
      </c>
      <c r="H46" s="572" t="s">
        <v>347</v>
      </c>
      <c r="I46" s="1044" t="s">
        <v>25</v>
      </c>
    </row>
    <row r="47" spans="2:12" ht="20.100000000000001" customHeight="1">
      <c r="B47" s="573">
        <v>2021</v>
      </c>
      <c r="C47" s="574"/>
      <c r="D47" s="574"/>
      <c r="E47" s="574"/>
      <c r="F47" s="574"/>
      <c r="G47" s="574"/>
      <c r="H47" s="574"/>
      <c r="I47" s="574"/>
      <c r="L47" s="1484"/>
    </row>
    <row r="48" spans="2:12" ht="20.100000000000001" customHeight="1">
      <c r="B48" s="977" t="s">
        <v>866</v>
      </c>
      <c r="C48" s="221">
        <v>809</v>
      </c>
      <c r="D48" s="221">
        <v>896</v>
      </c>
      <c r="E48" s="221">
        <v>2089</v>
      </c>
      <c r="F48" s="221">
        <v>1368</v>
      </c>
      <c r="G48" s="221" t="s">
        <v>8</v>
      </c>
      <c r="H48" s="221">
        <v>1676</v>
      </c>
      <c r="I48" s="255">
        <v>6838</v>
      </c>
      <c r="L48" s="1484"/>
    </row>
    <row r="49" spans="2:12" ht="20.100000000000001" customHeight="1">
      <c r="B49" s="977" t="s">
        <v>867</v>
      </c>
      <c r="C49" s="512">
        <v>8881</v>
      </c>
      <c r="D49" s="512">
        <v>3133</v>
      </c>
      <c r="E49" s="512">
        <v>1834</v>
      </c>
      <c r="F49" s="512">
        <v>9420</v>
      </c>
      <c r="G49" s="512">
        <v>53</v>
      </c>
      <c r="H49" s="512">
        <v>7995</v>
      </c>
      <c r="I49" s="558">
        <v>31316</v>
      </c>
      <c r="L49" s="1484"/>
    </row>
    <row r="50" spans="2:12" ht="20.100000000000001" customHeight="1">
      <c r="B50" s="985" t="s">
        <v>868</v>
      </c>
      <c r="C50" s="986">
        <v>9690</v>
      </c>
      <c r="D50" s="986">
        <v>4029</v>
      </c>
      <c r="E50" s="986">
        <v>3923</v>
      </c>
      <c r="F50" s="986">
        <v>10788</v>
      </c>
      <c r="G50" s="986">
        <v>53</v>
      </c>
      <c r="H50" s="986">
        <v>9671</v>
      </c>
      <c r="I50" s="987">
        <v>38154</v>
      </c>
      <c r="L50" s="1484"/>
    </row>
    <row r="51" spans="2:12" ht="20.100000000000001" customHeight="1">
      <c r="B51" s="254" t="s">
        <v>379</v>
      </c>
      <c r="C51" s="221">
        <v>-1076</v>
      </c>
      <c r="D51" s="221">
        <v>-856</v>
      </c>
      <c r="E51" s="221">
        <v>-353</v>
      </c>
      <c r="F51" s="221">
        <v>-1156</v>
      </c>
      <c r="G51" s="221">
        <v>-11</v>
      </c>
      <c r="H51" s="221">
        <v>-620</v>
      </c>
      <c r="I51" s="255">
        <v>-4072</v>
      </c>
      <c r="L51" s="1484"/>
    </row>
    <row r="52" spans="2:12" ht="20.100000000000001" customHeight="1">
      <c r="B52" s="254" t="s">
        <v>380</v>
      </c>
      <c r="C52" s="221">
        <v>-170</v>
      </c>
      <c r="D52" s="221">
        <v>-250</v>
      </c>
      <c r="E52" s="221">
        <v>-128</v>
      </c>
      <c r="F52" s="221">
        <v>-161</v>
      </c>
      <c r="G52" s="221">
        <v>-1</v>
      </c>
      <c r="H52" s="221">
        <v>-30</v>
      </c>
      <c r="I52" s="255">
        <v>-740</v>
      </c>
      <c r="L52" s="1484"/>
    </row>
    <row r="53" spans="2:12" ht="20.100000000000001" customHeight="1">
      <c r="B53" s="277" t="s">
        <v>381</v>
      </c>
      <c r="C53" s="141">
        <v>-3457</v>
      </c>
      <c r="D53" s="141">
        <v>-1533</v>
      </c>
      <c r="E53" s="141">
        <v>-1309</v>
      </c>
      <c r="F53" s="141">
        <v>-2371</v>
      </c>
      <c r="G53" s="141">
        <v>-21</v>
      </c>
      <c r="H53" s="141">
        <v>-771</v>
      </c>
      <c r="I53" s="139">
        <v>-9462</v>
      </c>
      <c r="L53" s="1484"/>
    </row>
    <row r="54" spans="2:12" ht="20.100000000000001" customHeight="1">
      <c r="B54" s="988" t="s">
        <v>1226</v>
      </c>
      <c r="C54" s="989">
        <v>-722</v>
      </c>
      <c r="D54" s="989">
        <v>-494</v>
      </c>
      <c r="E54" s="989">
        <v>-204</v>
      </c>
      <c r="F54" s="989">
        <v>-370</v>
      </c>
      <c r="G54" s="989">
        <v>-14</v>
      </c>
      <c r="H54" s="989">
        <v>-6076</v>
      </c>
      <c r="I54" s="990">
        <v>-7880</v>
      </c>
      <c r="L54" s="1484"/>
    </row>
    <row r="55" spans="2:12" ht="20.100000000000001" customHeight="1">
      <c r="B55" s="985" t="s">
        <v>1227</v>
      </c>
      <c r="C55" s="986">
        <v>4265</v>
      </c>
      <c r="D55" s="986">
        <v>896</v>
      </c>
      <c r="E55" s="986">
        <v>1929</v>
      </c>
      <c r="F55" s="986">
        <v>6730</v>
      </c>
      <c r="G55" s="986">
        <v>6</v>
      </c>
      <c r="H55" s="986">
        <v>2174</v>
      </c>
      <c r="I55" s="987">
        <v>16000</v>
      </c>
      <c r="L55" s="1484"/>
    </row>
    <row r="56" spans="2:12" ht="20.100000000000001" customHeight="1">
      <c r="B56" s="991" t="s">
        <v>382</v>
      </c>
      <c r="C56" s="566">
        <v>-1537</v>
      </c>
      <c r="D56" s="566">
        <v>-183</v>
      </c>
      <c r="E56" s="566">
        <v>-822</v>
      </c>
      <c r="F56" s="566">
        <v>-3953</v>
      </c>
      <c r="G56" s="566">
        <v>-14</v>
      </c>
      <c r="H56" s="566">
        <v>-795</v>
      </c>
      <c r="I56" s="992">
        <v>-7304</v>
      </c>
      <c r="L56" s="1484"/>
    </row>
    <row r="57" spans="2:12" ht="20.100000000000001" customHeight="1">
      <c r="B57" s="985" t="s">
        <v>1228</v>
      </c>
      <c r="C57" s="986">
        <v>2728</v>
      </c>
      <c r="D57" s="986">
        <v>713</v>
      </c>
      <c r="E57" s="986">
        <v>1107</v>
      </c>
      <c r="F57" s="986">
        <v>2777</v>
      </c>
      <c r="G57" s="986">
        <v>-8</v>
      </c>
      <c r="H57" s="986">
        <v>1379</v>
      </c>
      <c r="I57" s="993">
        <v>8696</v>
      </c>
      <c r="L57" s="1484"/>
    </row>
    <row r="58" spans="2:12" ht="20.100000000000001" customHeight="1">
      <c r="B58" s="576">
        <v>2022</v>
      </c>
      <c r="C58" s="575"/>
      <c r="D58" s="575"/>
      <c r="E58" s="575"/>
      <c r="F58" s="575"/>
      <c r="G58" s="575"/>
      <c r="H58" s="575"/>
      <c r="I58" s="575"/>
      <c r="L58" s="1484"/>
    </row>
    <row r="59" spans="2:12" ht="20.100000000000001" customHeight="1">
      <c r="B59" s="977" t="s">
        <v>866</v>
      </c>
      <c r="C59" s="221">
        <v>1407</v>
      </c>
      <c r="D59" s="221">
        <v>980</v>
      </c>
      <c r="E59" s="221">
        <v>2059</v>
      </c>
      <c r="F59" s="221">
        <v>2650</v>
      </c>
      <c r="G59" s="221"/>
      <c r="H59" s="221">
        <v>2110</v>
      </c>
      <c r="I59" s="255">
        <v>9207</v>
      </c>
      <c r="L59" s="1484"/>
    </row>
    <row r="60" spans="2:12" ht="20.100000000000001" customHeight="1">
      <c r="B60" s="977" t="s">
        <v>867</v>
      </c>
      <c r="C60" s="512">
        <v>11257</v>
      </c>
      <c r="D60" s="512">
        <v>6512</v>
      </c>
      <c r="E60" s="512">
        <v>2052</v>
      </c>
      <c r="F60" s="512">
        <v>18077</v>
      </c>
      <c r="G60" s="512"/>
      <c r="H60" s="512">
        <v>12755</v>
      </c>
      <c r="I60" s="558">
        <v>50653</v>
      </c>
      <c r="L60" s="1484"/>
    </row>
    <row r="61" spans="2:12" ht="20.100000000000001" customHeight="1">
      <c r="B61" s="994" t="s">
        <v>868</v>
      </c>
      <c r="C61" s="955">
        <v>12664</v>
      </c>
      <c r="D61" s="955">
        <v>7492</v>
      </c>
      <c r="E61" s="955">
        <v>4111</v>
      </c>
      <c r="F61" s="955">
        <v>20727</v>
      </c>
      <c r="G61" s="955"/>
      <c r="H61" s="955">
        <v>14865</v>
      </c>
      <c r="I61" s="956">
        <v>59859</v>
      </c>
      <c r="L61" s="1484"/>
    </row>
    <row r="62" spans="2:12" ht="20.100000000000001" customHeight="1">
      <c r="B62" s="254" t="s">
        <v>379</v>
      </c>
      <c r="C62" s="221">
        <v>-1037</v>
      </c>
      <c r="D62" s="221">
        <v>-1037</v>
      </c>
      <c r="E62" s="221">
        <v>-425</v>
      </c>
      <c r="F62" s="221">
        <v>-1130</v>
      </c>
      <c r="G62" s="221"/>
      <c r="H62" s="221">
        <v>-638</v>
      </c>
      <c r="I62" s="255">
        <v>-4267</v>
      </c>
      <c r="L62" s="1484"/>
    </row>
    <row r="63" spans="2:12" ht="20.100000000000001" customHeight="1">
      <c r="B63" s="254" t="s">
        <v>380</v>
      </c>
      <c r="C63" s="221">
        <v>-185</v>
      </c>
      <c r="D63" s="221">
        <v>-900</v>
      </c>
      <c r="E63" s="221">
        <v>-27</v>
      </c>
      <c r="F63" s="221">
        <v>-130</v>
      </c>
      <c r="G63" s="221"/>
      <c r="H63" s="221">
        <v>-56</v>
      </c>
      <c r="I63" s="255">
        <v>-1299</v>
      </c>
      <c r="L63" s="1484"/>
    </row>
    <row r="64" spans="2:12" ht="20.100000000000001" customHeight="1">
      <c r="B64" s="277" t="s">
        <v>381</v>
      </c>
      <c r="C64" s="141">
        <v>-3459</v>
      </c>
      <c r="D64" s="141">
        <v>-823</v>
      </c>
      <c r="E64" s="141">
        <v>-1015</v>
      </c>
      <c r="F64" s="141">
        <v>-1875</v>
      </c>
      <c r="G64" s="141"/>
      <c r="H64" s="141">
        <v>-1055</v>
      </c>
      <c r="I64" s="139">
        <v>-8227</v>
      </c>
      <c r="L64" s="1484"/>
    </row>
    <row r="65" spans="2:12" ht="20.100000000000001" customHeight="1">
      <c r="B65" s="988" t="s">
        <v>1226</v>
      </c>
      <c r="C65" s="989">
        <v>-1007</v>
      </c>
      <c r="D65" s="989">
        <v>-919</v>
      </c>
      <c r="E65" s="989">
        <v>-262</v>
      </c>
      <c r="F65" s="989">
        <v>-466</v>
      </c>
      <c r="G65" s="141"/>
      <c r="H65" s="989">
        <v>-10506</v>
      </c>
      <c r="I65" s="990">
        <v>-13160</v>
      </c>
      <c r="L65" s="1484"/>
    </row>
    <row r="66" spans="2:12" ht="20.100000000000001" customHeight="1">
      <c r="B66" s="994" t="s">
        <v>1235</v>
      </c>
      <c r="C66" s="955">
        <v>6976</v>
      </c>
      <c r="D66" s="955">
        <v>3813</v>
      </c>
      <c r="E66" s="955">
        <v>2382</v>
      </c>
      <c r="F66" s="955">
        <v>17126</v>
      </c>
      <c r="G66" s="955"/>
      <c r="H66" s="955">
        <v>2609</v>
      </c>
      <c r="I66" s="956">
        <v>32907</v>
      </c>
      <c r="L66" s="1484"/>
    </row>
    <row r="67" spans="2:12" ht="20.100000000000001" customHeight="1">
      <c r="B67" s="991" t="s">
        <v>382</v>
      </c>
      <c r="C67" s="566">
        <v>-3278</v>
      </c>
      <c r="D67" s="566">
        <v>-910</v>
      </c>
      <c r="E67" s="566">
        <v>-837</v>
      </c>
      <c r="F67" s="566">
        <v>-12288</v>
      </c>
      <c r="G67" s="566"/>
      <c r="H67" s="566">
        <v>-952</v>
      </c>
      <c r="I67" s="992">
        <v>-18265</v>
      </c>
      <c r="L67" s="1484"/>
    </row>
    <row r="68" spans="2:12" ht="20.100000000000001" customHeight="1">
      <c r="B68" s="994" t="s">
        <v>1236</v>
      </c>
      <c r="C68" s="955">
        <v>3698</v>
      </c>
      <c r="D68" s="955">
        <v>2903</v>
      </c>
      <c r="E68" s="955">
        <v>1545</v>
      </c>
      <c r="F68" s="955">
        <v>4838</v>
      </c>
      <c r="G68" s="955"/>
      <c r="H68" s="955">
        <v>1657</v>
      </c>
      <c r="I68" s="995">
        <v>14641</v>
      </c>
      <c r="L68" s="1484"/>
    </row>
    <row r="69" spans="2:12" ht="20.100000000000001" customHeight="1">
      <c r="B69" s="1419" t="s">
        <v>1199</v>
      </c>
      <c r="C69" s="978"/>
      <c r="D69" s="978"/>
      <c r="E69" s="978"/>
      <c r="F69" s="978"/>
      <c r="G69" s="978"/>
      <c r="H69" s="978"/>
      <c r="I69" s="978"/>
    </row>
    <row r="70" spans="2:12" ht="20.100000000000001" customHeight="1">
      <c r="B70" s="1724" t="s">
        <v>1233</v>
      </c>
      <c r="C70" s="1724"/>
      <c r="D70" s="1724"/>
      <c r="E70" s="1724"/>
      <c r="F70" s="1724"/>
      <c r="G70" s="1724"/>
      <c r="H70" s="1724"/>
      <c r="I70" s="1724"/>
    </row>
    <row r="71" spans="2:12" ht="20.100000000000001" customHeight="1">
      <c r="B71" s="1724" t="s">
        <v>821</v>
      </c>
      <c r="C71" s="1724"/>
      <c r="D71" s="1724"/>
      <c r="E71" s="1724"/>
      <c r="F71" s="1724"/>
      <c r="G71" s="1724"/>
      <c r="H71" s="1724"/>
      <c r="I71" s="1724"/>
      <c r="J71" s="1724"/>
    </row>
    <row r="72" spans="2:12" ht="24" customHeight="1">
      <c r="B72" s="1724" t="s">
        <v>1237</v>
      </c>
      <c r="C72" s="1724"/>
      <c r="D72" s="1724"/>
      <c r="E72" s="1724"/>
      <c r="F72" s="1724"/>
      <c r="G72" s="1724"/>
      <c r="H72" s="1724"/>
      <c r="I72" s="1724"/>
      <c r="J72" s="1083"/>
    </row>
    <row r="73" spans="2:12" ht="20.100000000000001" customHeight="1">
      <c r="B73" s="1130"/>
    </row>
    <row r="74" spans="2:12" ht="20.100000000000001" customHeight="1">
      <c r="B74" s="278" t="s">
        <v>7</v>
      </c>
      <c r="C74" s="1010"/>
      <c r="D74" s="1010"/>
      <c r="E74" s="1010"/>
      <c r="F74" s="1010" t="s">
        <v>362</v>
      </c>
      <c r="G74" s="1010"/>
      <c r="H74" s="1010"/>
      <c r="I74" s="1010"/>
    </row>
    <row r="75" spans="2:12" ht="42.75" customHeight="1">
      <c r="B75" s="1486" t="s">
        <v>869</v>
      </c>
      <c r="C75" s="577" t="s">
        <v>346</v>
      </c>
      <c r="D75" s="577" t="s">
        <v>308</v>
      </c>
      <c r="E75" s="1090" t="s">
        <v>316</v>
      </c>
      <c r="F75" s="949" t="s">
        <v>1196</v>
      </c>
      <c r="G75" s="1090" t="s">
        <v>296</v>
      </c>
      <c r="H75" s="577" t="s">
        <v>347</v>
      </c>
      <c r="I75" s="1045" t="s">
        <v>25</v>
      </c>
    </row>
    <row r="76" spans="2:12" ht="20.100000000000001" customHeight="1">
      <c r="B76" s="7">
        <v>2018</v>
      </c>
      <c r="C76" s="221">
        <v>122</v>
      </c>
      <c r="D76" s="221">
        <v>41</v>
      </c>
      <c r="E76" s="221" t="s">
        <v>8</v>
      </c>
      <c r="F76" s="221" t="s">
        <v>8</v>
      </c>
      <c r="G76" s="221">
        <v>1144</v>
      </c>
      <c r="H76" s="221">
        <v>746</v>
      </c>
      <c r="I76" s="255">
        <v>2053</v>
      </c>
    </row>
    <row r="77" spans="2:12" ht="20.100000000000001" customHeight="1">
      <c r="B77" s="7">
        <v>2019</v>
      </c>
      <c r="C77" s="221">
        <v>58</v>
      </c>
      <c r="D77" s="221">
        <v>-27</v>
      </c>
      <c r="E77" s="221" t="s">
        <v>8</v>
      </c>
      <c r="F77" s="221" t="s">
        <v>8</v>
      </c>
      <c r="G77" s="221">
        <v>1399</v>
      </c>
      <c r="H77" s="221">
        <v>641</v>
      </c>
      <c r="I77" s="255">
        <v>2071</v>
      </c>
    </row>
    <row r="78" spans="2:12" ht="20.100000000000001" customHeight="1">
      <c r="B78" s="7">
        <v>2020</v>
      </c>
      <c r="C78" s="221">
        <v>-20</v>
      </c>
      <c r="D78" s="221" t="s">
        <v>8</v>
      </c>
      <c r="E78" s="221" t="s">
        <v>8</v>
      </c>
      <c r="F78" s="221" t="s">
        <v>8</v>
      </c>
      <c r="G78" s="221">
        <v>843</v>
      </c>
      <c r="H78" s="221">
        <v>404</v>
      </c>
      <c r="I78" s="255">
        <v>1227</v>
      </c>
    </row>
    <row r="79" spans="2:12" ht="20.100000000000001" customHeight="1">
      <c r="B79" s="7">
        <v>2021</v>
      </c>
      <c r="C79" s="517">
        <v>174</v>
      </c>
      <c r="D79" s="517">
        <v>-1025</v>
      </c>
      <c r="E79" s="517"/>
      <c r="F79" s="517"/>
      <c r="G79" s="517">
        <v>2497</v>
      </c>
      <c r="H79" s="221">
        <v>903</v>
      </c>
      <c r="I79" s="990">
        <v>2549</v>
      </c>
    </row>
    <row r="80" spans="2:12" ht="20.100000000000001" customHeight="1">
      <c r="B80" s="578">
        <v>2022</v>
      </c>
      <c r="C80" s="579"/>
      <c r="D80" s="579"/>
      <c r="E80" s="579"/>
      <c r="F80" s="579"/>
      <c r="G80" s="579"/>
      <c r="H80" s="579"/>
      <c r="I80" s="579"/>
    </row>
    <row r="81" spans="2:12" ht="20.100000000000001" customHeight="1">
      <c r="B81" s="977" t="s">
        <v>866</v>
      </c>
      <c r="C81" s="221">
        <v>725</v>
      </c>
      <c r="D81" s="221" t="s">
        <v>8</v>
      </c>
      <c r="E81" s="221" t="s">
        <v>8</v>
      </c>
      <c r="F81" s="221">
        <v>4844</v>
      </c>
      <c r="G81" s="221"/>
      <c r="H81" s="221">
        <v>4248.723265297841</v>
      </c>
      <c r="I81" s="255">
        <v>9817</v>
      </c>
      <c r="L81" s="1484"/>
    </row>
    <row r="82" spans="2:12" ht="20.100000000000001" customHeight="1">
      <c r="B82" s="977" t="s">
        <v>867</v>
      </c>
      <c r="C82" s="512">
        <v>-36</v>
      </c>
      <c r="D82" s="512" t="s">
        <v>8</v>
      </c>
      <c r="E82" s="512" t="s">
        <v>8</v>
      </c>
      <c r="F82" s="512">
        <v>512</v>
      </c>
      <c r="G82" s="512"/>
      <c r="H82" s="512">
        <v>1981.0371156368669</v>
      </c>
      <c r="I82" s="558">
        <v>2457</v>
      </c>
      <c r="L82" s="1484"/>
    </row>
    <row r="83" spans="2:12" ht="20.100000000000001" customHeight="1">
      <c r="B83" s="994" t="s">
        <v>868</v>
      </c>
      <c r="C83" s="955">
        <v>688</v>
      </c>
      <c r="D83" s="955" t="s">
        <v>8</v>
      </c>
      <c r="E83" s="955" t="s">
        <v>8</v>
      </c>
      <c r="F83" s="955">
        <v>5356</v>
      </c>
      <c r="G83" s="955"/>
      <c r="H83" s="955">
        <v>6229.7603809347074</v>
      </c>
      <c r="I83" s="997">
        <v>12274</v>
      </c>
      <c r="L83" s="1484"/>
    </row>
    <row r="84" spans="2:12" ht="20.100000000000001" customHeight="1">
      <c r="B84" s="254" t="s">
        <v>379</v>
      </c>
      <c r="C84" s="221">
        <v>-6</v>
      </c>
      <c r="D84" s="221" t="s">
        <v>8</v>
      </c>
      <c r="E84" s="221" t="s">
        <v>8</v>
      </c>
      <c r="F84" s="221">
        <v>-311</v>
      </c>
      <c r="G84" s="221"/>
      <c r="H84" s="221">
        <v>-276.75335369652981</v>
      </c>
      <c r="I84" s="255">
        <v>-595</v>
      </c>
      <c r="L84" s="1485"/>
    </row>
    <row r="85" spans="2:12" ht="20.100000000000001" customHeight="1">
      <c r="B85" s="254" t="s">
        <v>380</v>
      </c>
      <c r="C85" s="221" t="s">
        <v>8</v>
      </c>
      <c r="D85" s="221" t="s">
        <v>8</v>
      </c>
      <c r="E85" s="221" t="s">
        <v>8</v>
      </c>
      <c r="F85" s="221">
        <v>-47</v>
      </c>
      <c r="G85" s="221"/>
      <c r="H85" s="221" t="s">
        <v>8</v>
      </c>
      <c r="I85" s="255">
        <v>-47</v>
      </c>
      <c r="L85" s="1484"/>
    </row>
    <row r="86" spans="2:12" ht="20.100000000000001" customHeight="1">
      <c r="B86" s="254" t="s">
        <v>381</v>
      </c>
      <c r="C86" s="221" t="s">
        <v>8</v>
      </c>
      <c r="D86" s="221" t="s">
        <v>8</v>
      </c>
      <c r="E86" s="221" t="s">
        <v>8</v>
      </c>
      <c r="F86" s="221">
        <v>-6546</v>
      </c>
      <c r="G86" s="221"/>
      <c r="H86" s="221">
        <v>-334.48286750916719</v>
      </c>
      <c r="I86" s="255">
        <v>-6881</v>
      </c>
      <c r="L86" s="1484"/>
    </row>
    <row r="87" spans="2:12" ht="20.100000000000001" customHeight="1">
      <c r="B87" s="546" t="s">
        <v>383</v>
      </c>
      <c r="C87" s="293">
        <v>6</v>
      </c>
      <c r="D87" s="293" t="s">
        <v>8</v>
      </c>
      <c r="E87" s="293" t="s">
        <v>8</v>
      </c>
      <c r="F87" s="293">
        <v>-399</v>
      </c>
      <c r="G87" s="293"/>
      <c r="H87" s="293">
        <v>-3620.1467391359956</v>
      </c>
      <c r="I87" s="547">
        <v>-4013</v>
      </c>
      <c r="L87" s="1484"/>
    </row>
    <row r="88" spans="2:12" ht="20.100000000000001" customHeight="1">
      <c r="B88" s="994" t="s">
        <v>384</v>
      </c>
      <c r="C88" s="955">
        <v>688</v>
      </c>
      <c r="D88" s="955" t="s">
        <v>8</v>
      </c>
      <c r="E88" s="955" t="s">
        <v>8</v>
      </c>
      <c r="F88" s="955">
        <v>-1948</v>
      </c>
      <c r="G88" s="955"/>
      <c r="H88" s="955">
        <v>1998.3774205930154</v>
      </c>
      <c r="I88" s="997">
        <v>739</v>
      </c>
      <c r="L88" s="1484"/>
    </row>
    <row r="89" spans="2:12" ht="20.100000000000001" customHeight="1">
      <c r="B89" s="1046" t="s">
        <v>382</v>
      </c>
      <c r="C89" s="517" t="s">
        <v>8</v>
      </c>
      <c r="D89" s="517" t="s">
        <v>8</v>
      </c>
      <c r="E89" s="517" t="s">
        <v>8</v>
      </c>
      <c r="F89" s="517">
        <v>-866</v>
      </c>
      <c r="G89" s="517"/>
      <c r="H89" s="517">
        <v>-716.78626288121518</v>
      </c>
      <c r="I89" s="990">
        <v>-1583</v>
      </c>
      <c r="L89" s="1484"/>
    </row>
    <row r="90" spans="2:12" ht="20.100000000000001" customHeight="1">
      <c r="B90" s="994" t="s">
        <v>865</v>
      </c>
      <c r="C90" s="955">
        <v>688</v>
      </c>
      <c r="D90" s="955" t="s">
        <v>8</v>
      </c>
      <c r="E90" s="955" t="s">
        <v>8</v>
      </c>
      <c r="F90" s="955">
        <v>-2814</v>
      </c>
      <c r="G90" s="955"/>
      <c r="H90" s="955">
        <v>1281.5911577118004</v>
      </c>
      <c r="I90" s="997">
        <v>-844</v>
      </c>
      <c r="L90" s="1484"/>
    </row>
    <row r="91" spans="2:12" ht="20.100000000000001" customHeight="1">
      <c r="B91" s="1419" t="s">
        <v>1199</v>
      </c>
    </row>
    <row r="92" spans="2:12" ht="20.100000000000001" customHeight="1">
      <c r="B92" s="1098" t="s">
        <v>385</v>
      </c>
      <c r="C92" s="751"/>
      <c r="D92" s="751"/>
      <c r="E92" s="751"/>
      <c r="F92" s="751"/>
      <c r="G92" s="751"/>
      <c r="H92" s="751"/>
    </row>
  </sheetData>
  <mergeCells count="9">
    <mergeCell ref="B1:C1"/>
    <mergeCell ref="B71:J71"/>
    <mergeCell ref="B72:I72"/>
    <mergeCell ref="B39:J39"/>
    <mergeCell ref="B40:J40"/>
    <mergeCell ref="B41:J41"/>
    <mergeCell ref="B42:J42"/>
    <mergeCell ref="B43:I43"/>
    <mergeCell ref="B70:I70"/>
  </mergeCells>
  <hyperlinks>
    <hyperlink ref="A2" location="Summary!A1" display=" " xr:uid="{DE203DB2-DB3E-44DD-811B-506A7A1769A4}"/>
  </hyperlinks>
  <pageMargins left="0.75" right="0.75" top="1" bottom="1" header="0.5" footer="0.5"/>
  <pageSetup paperSize="9" scale="45" orientation="portrait" horizontalDpi="4294967292" verticalDpi="4294967292" r:id="rId1"/>
  <headerFooter>
    <oddFooter>&amp;L&amp;1#&amp;"Calibri"&amp;10&amp;K000000TOTAL Classification: Restricted Distribution TOTAL - All rights reserved</oddFooter>
  </headerFooter>
  <rowBreaks count="1" manualBreakCount="1">
    <brk id="43" max="9" man="1"/>
  </rowBreaks>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964F3-D7B9-44A8-98D8-5760F39F7191}">
  <sheetPr>
    <tabColor rgb="FF32C8C8"/>
  </sheetPr>
  <dimension ref="A1:L56"/>
  <sheetViews>
    <sheetView showGridLines="0" zoomScaleNormal="100" zoomScaleSheetLayoutView="85" zoomScalePageLayoutView="140" workbookViewId="0">
      <pane xSplit="1" ySplit="6" topLeftCell="B7" activePane="bottomRight" state="frozen"/>
      <selection activeCell="I30" sqref="I30"/>
      <selection pane="topRight" activeCell="I30" sqref="I30"/>
      <selection pane="bottomLeft" activeCell="I30" sqref="I30"/>
      <selection pane="bottomRight"/>
    </sheetView>
  </sheetViews>
  <sheetFormatPr baseColWidth="10" defaultColWidth="10.875" defaultRowHeight="20.100000000000001" customHeight="1"/>
  <cols>
    <col min="1" max="1" width="5.5" style="1130" customWidth="1"/>
    <col min="2" max="2" width="46.125" style="1298" customWidth="1"/>
    <col min="3" max="8" width="12" style="1298" customWidth="1"/>
    <col min="9" max="9" width="12.625" style="1298" customWidth="1"/>
    <col min="10" max="10" width="5.5" style="1298" customWidth="1"/>
    <col min="11" max="16384" width="10.875" style="1130"/>
  </cols>
  <sheetData>
    <row r="1" spans="1:12" ht="20.100000000000001" customHeight="1">
      <c r="B1" s="1663" t="s">
        <v>1305</v>
      </c>
      <c r="C1" s="1663"/>
    </row>
    <row r="2" spans="1:12" ht="24" customHeight="1">
      <c r="A2" s="1131" t="s">
        <v>11</v>
      </c>
      <c r="B2" s="652" t="s">
        <v>386</v>
      </c>
      <c r="C2" s="652"/>
      <c r="D2" s="652"/>
      <c r="E2" s="652"/>
      <c r="F2" s="652"/>
      <c r="G2" s="652"/>
      <c r="H2" s="652"/>
      <c r="I2" s="652"/>
    </row>
    <row r="3" spans="1:12" ht="35.25" customHeight="1">
      <c r="B3" s="1725" t="s">
        <v>870</v>
      </c>
      <c r="C3" s="1725"/>
      <c r="D3" s="1725"/>
      <c r="E3" s="1725"/>
      <c r="F3" s="1725"/>
      <c r="G3" s="1725"/>
      <c r="H3" s="1725"/>
      <c r="I3" s="1725"/>
    </row>
    <row r="4" spans="1:12" ht="35.25" customHeight="1">
      <c r="B4" s="1575"/>
      <c r="C4" s="1576"/>
      <c r="D4" s="1576"/>
      <c r="E4" s="1576"/>
      <c r="F4" s="1576"/>
      <c r="G4" s="1576"/>
      <c r="H4" s="1576"/>
      <c r="I4" s="1576"/>
    </row>
    <row r="5" spans="1:12" ht="20.100000000000001" customHeight="1">
      <c r="B5" s="279" t="s">
        <v>7</v>
      </c>
      <c r="C5" s="979"/>
      <c r="D5" s="979"/>
      <c r="E5" s="979" t="s">
        <v>361</v>
      </c>
      <c r="F5" s="979"/>
      <c r="G5" s="979"/>
      <c r="H5" s="979"/>
      <c r="I5" s="979"/>
    </row>
    <row r="6" spans="1:12" ht="42.75" customHeight="1">
      <c r="B6" s="1088"/>
      <c r="C6" s="572" t="s">
        <v>346</v>
      </c>
      <c r="D6" s="572" t="s">
        <v>308</v>
      </c>
      <c r="E6" s="1088" t="s">
        <v>316</v>
      </c>
      <c r="F6" s="949" t="s">
        <v>1196</v>
      </c>
      <c r="G6" s="1088" t="s">
        <v>296</v>
      </c>
      <c r="H6" s="572" t="s">
        <v>347</v>
      </c>
      <c r="I6" s="1044" t="s">
        <v>25</v>
      </c>
    </row>
    <row r="7" spans="1:12" ht="20.100000000000001" customHeight="1">
      <c r="B7" s="1042" t="s">
        <v>1238</v>
      </c>
      <c r="C7" s="860"/>
      <c r="D7" s="860"/>
      <c r="E7" s="860"/>
      <c r="F7" s="860"/>
      <c r="G7" s="860"/>
      <c r="H7" s="860"/>
      <c r="I7" s="534"/>
    </row>
    <row r="8" spans="1:12" ht="20.100000000000001" customHeight="1">
      <c r="B8" s="20" t="s">
        <v>387</v>
      </c>
      <c r="C8" s="181">
        <v>210</v>
      </c>
      <c r="D8" s="181">
        <v>1417</v>
      </c>
      <c r="E8" s="181">
        <v>255</v>
      </c>
      <c r="F8" s="181">
        <v>2644</v>
      </c>
      <c r="G8" s="181" t="s">
        <v>8</v>
      </c>
      <c r="H8" s="181">
        <v>473</v>
      </c>
      <c r="I8" s="280">
        <v>4999</v>
      </c>
      <c r="L8" s="1263"/>
    </row>
    <row r="9" spans="1:12" ht="20.100000000000001" customHeight="1">
      <c r="B9" s="20" t="s">
        <v>388</v>
      </c>
      <c r="C9" s="181">
        <v>245</v>
      </c>
      <c r="D9" s="181">
        <v>2137</v>
      </c>
      <c r="E9" s="181">
        <v>108</v>
      </c>
      <c r="F9" s="181">
        <v>3066</v>
      </c>
      <c r="G9" s="181" t="s">
        <v>8</v>
      </c>
      <c r="H9" s="181">
        <v>2337</v>
      </c>
      <c r="I9" s="280">
        <v>7893</v>
      </c>
      <c r="L9" s="1263"/>
    </row>
    <row r="10" spans="1:12" ht="20.100000000000001" customHeight="1">
      <c r="B10" s="20" t="s">
        <v>15</v>
      </c>
      <c r="C10" s="181">
        <v>196</v>
      </c>
      <c r="D10" s="181">
        <v>406</v>
      </c>
      <c r="E10" s="181">
        <v>156</v>
      </c>
      <c r="F10" s="181">
        <v>379</v>
      </c>
      <c r="G10" s="181">
        <v>1</v>
      </c>
      <c r="H10" s="181">
        <v>34</v>
      </c>
      <c r="I10" s="280">
        <v>1172</v>
      </c>
      <c r="L10" s="1263"/>
    </row>
    <row r="11" spans="1:12" ht="20.100000000000001" customHeight="1">
      <c r="B11" s="509" t="s">
        <v>1239</v>
      </c>
      <c r="C11" s="511">
        <v>3252</v>
      </c>
      <c r="D11" s="511">
        <v>1649</v>
      </c>
      <c r="E11" s="511">
        <v>1281</v>
      </c>
      <c r="F11" s="511">
        <v>1707</v>
      </c>
      <c r="G11" s="511">
        <v>23</v>
      </c>
      <c r="H11" s="511">
        <v>1378</v>
      </c>
      <c r="I11" s="1001">
        <v>9290</v>
      </c>
      <c r="L11" s="1263"/>
    </row>
    <row r="12" spans="1:12" ht="20.100000000000001" customHeight="1">
      <c r="B12" s="533" t="s">
        <v>872</v>
      </c>
      <c r="C12" s="860">
        <v>3903</v>
      </c>
      <c r="D12" s="860">
        <v>5609</v>
      </c>
      <c r="E12" s="860">
        <v>1800</v>
      </c>
      <c r="F12" s="860">
        <v>7796</v>
      </c>
      <c r="G12" s="860">
        <v>24</v>
      </c>
      <c r="H12" s="860">
        <v>4222</v>
      </c>
      <c r="I12" s="580">
        <v>23354</v>
      </c>
      <c r="L12" s="1263"/>
    </row>
    <row r="13" spans="1:12" ht="20.100000000000001" customHeight="1">
      <c r="B13" s="1042" t="s">
        <v>1240</v>
      </c>
      <c r="C13" s="860"/>
      <c r="D13" s="860"/>
      <c r="E13" s="860"/>
      <c r="F13" s="860"/>
      <c r="G13" s="860"/>
      <c r="H13" s="860"/>
      <c r="I13" s="534"/>
    </row>
    <row r="14" spans="1:12" ht="20.100000000000001" customHeight="1">
      <c r="B14" s="20" t="s">
        <v>387</v>
      </c>
      <c r="C14" s="181">
        <v>244</v>
      </c>
      <c r="D14" s="181">
        <v>14</v>
      </c>
      <c r="E14" s="181">
        <v>16</v>
      </c>
      <c r="F14" s="181" t="s">
        <v>8</v>
      </c>
      <c r="G14" s="181" t="s">
        <v>8</v>
      </c>
      <c r="H14" s="181">
        <v>10</v>
      </c>
      <c r="I14" s="280">
        <v>284</v>
      </c>
      <c r="L14" s="1263"/>
    </row>
    <row r="15" spans="1:12" ht="20.100000000000001" customHeight="1">
      <c r="B15" s="20" t="s">
        <v>388</v>
      </c>
      <c r="C15" s="181">
        <v>3124</v>
      </c>
      <c r="D15" s="181">
        <v>509</v>
      </c>
      <c r="E15" s="181">
        <v>3</v>
      </c>
      <c r="F15" s="181">
        <v>7</v>
      </c>
      <c r="G15" s="181" t="s">
        <v>8</v>
      </c>
      <c r="H15" s="181">
        <v>42</v>
      </c>
      <c r="I15" s="280">
        <v>3685</v>
      </c>
      <c r="L15" s="1263"/>
    </row>
    <row r="16" spans="1:12" ht="20.100000000000001" customHeight="1">
      <c r="B16" s="20" t="s">
        <v>15</v>
      </c>
      <c r="C16" s="181">
        <v>198</v>
      </c>
      <c r="D16" s="181">
        <v>469</v>
      </c>
      <c r="E16" s="181">
        <v>84</v>
      </c>
      <c r="F16" s="181">
        <v>262</v>
      </c>
      <c r="G16" s="181">
        <v>2</v>
      </c>
      <c r="H16" s="181">
        <v>78</v>
      </c>
      <c r="I16" s="280">
        <v>1093</v>
      </c>
      <c r="L16" s="1263"/>
    </row>
    <row r="17" spans="2:12" ht="20.100000000000001" customHeight="1">
      <c r="B17" s="509" t="s">
        <v>1239</v>
      </c>
      <c r="C17" s="511">
        <v>2724</v>
      </c>
      <c r="D17" s="511">
        <v>1547</v>
      </c>
      <c r="E17" s="511">
        <v>701</v>
      </c>
      <c r="F17" s="511">
        <v>2170</v>
      </c>
      <c r="G17" s="511">
        <v>28</v>
      </c>
      <c r="H17" s="511">
        <v>1074</v>
      </c>
      <c r="I17" s="1001">
        <v>8244</v>
      </c>
      <c r="L17" s="1263"/>
    </row>
    <row r="18" spans="2:12" ht="20.100000000000001" customHeight="1">
      <c r="B18" s="533" t="s">
        <v>872</v>
      </c>
      <c r="C18" s="860">
        <v>6290</v>
      </c>
      <c r="D18" s="860">
        <v>2539</v>
      </c>
      <c r="E18" s="860">
        <v>804</v>
      </c>
      <c r="F18" s="860">
        <v>2439</v>
      </c>
      <c r="G18" s="860">
        <v>30</v>
      </c>
      <c r="H18" s="860">
        <v>1204</v>
      </c>
      <c r="I18" s="580">
        <v>13306</v>
      </c>
      <c r="L18" s="1263"/>
    </row>
    <row r="19" spans="2:12" ht="20.100000000000001" customHeight="1">
      <c r="B19" s="1042" t="s">
        <v>1241</v>
      </c>
      <c r="C19" s="860"/>
      <c r="D19" s="860"/>
      <c r="E19" s="860"/>
      <c r="F19" s="860"/>
      <c r="G19" s="860"/>
      <c r="H19" s="860"/>
      <c r="I19" s="534"/>
    </row>
    <row r="20" spans="2:12" ht="20.100000000000001" customHeight="1">
      <c r="B20" s="20" t="s">
        <v>387</v>
      </c>
      <c r="C20" s="181">
        <v>3</v>
      </c>
      <c r="D20" s="181" t="s">
        <v>8</v>
      </c>
      <c r="E20" s="181">
        <v>15</v>
      </c>
      <c r="F20" s="181" t="s">
        <v>8</v>
      </c>
      <c r="G20" s="181" t="s">
        <v>8</v>
      </c>
      <c r="H20" s="181">
        <v>3</v>
      </c>
      <c r="I20" s="280">
        <v>21</v>
      </c>
      <c r="L20" s="1263"/>
    </row>
    <row r="21" spans="2:12" ht="20.100000000000001" customHeight="1">
      <c r="B21" s="20" t="s">
        <v>388</v>
      </c>
      <c r="C21" s="181">
        <v>1016</v>
      </c>
      <c r="D21" s="181">
        <v>15</v>
      </c>
      <c r="E21" s="181" t="s">
        <v>8</v>
      </c>
      <c r="F21" s="181" t="s">
        <v>8</v>
      </c>
      <c r="G21" s="181" t="s">
        <v>8</v>
      </c>
      <c r="H21" s="181">
        <v>13</v>
      </c>
      <c r="I21" s="280">
        <v>1044</v>
      </c>
      <c r="L21" s="1263"/>
    </row>
    <row r="22" spans="2:12" ht="20.100000000000001" customHeight="1">
      <c r="B22" s="20" t="s">
        <v>15</v>
      </c>
      <c r="C22" s="181">
        <v>312</v>
      </c>
      <c r="D22" s="181">
        <v>485</v>
      </c>
      <c r="E22" s="181">
        <v>58</v>
      </c>
      <c r="F22" s="181">
        <v>182</v>
      </c>
      <c r="G22" s="181">
        <v>1</v>
      </c>
      <c r="H22" s="181">
        <v>118</v>
      </c>
      <c r="I22" s="280">
        <v>1156</v>
      </c>
      <c r="L22" s="1263"/>
    </row>
    <row r="23" spans="2:12" ht="20.100000000000001" customHeight="1">
      <c r="B23" s="509" t="s">
        <v>1239</v>
      </c>
      <c r="C23" s="511">
        <v>1215</v>
      </c>
      <c r="D23" s="511">
        <v>1042</v>
      </c>
      <c r="E23" s="511">
        <v>369</v>
      </c>
      <c r="F23" s="511">
        <v>2279</v>
      </c>
      <c r="G23" s="511">
        <v>31</v>
      </c>
      <c r="H23" s="511">
        <v>1024</v>
      </c>
      <c r="I23" s="1001">
        <v>5960</v>
      </c>
      <c r="L23" s="1263"/>
    </row>
    <row r="24" spans="2:12" ht="20.100000000000001" customHeight="1">
      <c r="B24" s="1002" t="s">
        <v>872</v>
      </c>
      <c r="C24" s="1003">
        <v>2546</v>
      </c>
      <c r="D24" s="1003">
        <v>1542</v>
      </c>
      <c r="E24" s="1003">
        <v>442</v>
      </c>
      <c r="F24" s="1003">
        <v>2461</v>
      </c>
      <c r="G24" s="1003">
        <v>32</v>
      </c>
      <c r="H24" s="1003">
        <v>1158</v>
      </c>
      <c r="I24" s="1004">
        <v>8181</v>
      </c>
      <c r="L24" s="1263"/>
    </row>
    <row r="25" spans="2:12" ht="20.100000000000001" customHeight="1">
      <c r="B25" s="1042">
        <v>2021</v>
      </c>
      <c r="C25" s="860"/>
      <c r="D25" s="860"/>
      <c r="E25" s="860"/>
      <c r="F25" s="860"/>
      <c r="G25" s="860"/>
      <c r="H25" s="860"/>
      <c r="I25" s="534"/>
      <c r="L25" s="1263"/>
    </row>
    <row r="26" spans="2:12" ht="20.100000000000001" customHeight="1">
      <c r="B26" s="20" t="s">
        <v>387</v>
      </c>
      <c r="C26" s="181">
        <v>94</v>
      </c>
      <c r="D26" s="181">
        <v>39</v>
      </c>
      <c r="E26" s="181">
        <v>10</v>
      </c>
      <c r="F26" s="181" t="s">
        <v>8</v>
      </c>
      <c r="G26" s="181" t="s">
        <v>8</v>
      </c>
      <c r="H26" s="181">
        <v>50</v>
      </c>
      <c r="I26" s="280">
        <v>193</v>
      </c>
      <c r="L26" s="1263"/>
    </row>
    <row r="27" spans="2:12" ht="20.100000000000001" customHeight="1">
      <c r="B27" s="20" t="s">
        <v>388</v>
      </c>
      <c r="C27" s="181">
        <v>142</v>
      </c>
      <c r="D27" s="181">
        <v>124</v>
      </c>
      <c r="E27" s="181" t="s">
        <v>8</v>
      </c>
      <c r="F27" s="181" t="s">
        <v>8</v>
      </c>
      <c r="G27" s="181" t="s">
        <v>8</v>
      </c>
      <c r="H27" s="181">
        <v>66</v>
      </c>
      <c r="I27" s="280">
        <v>332</v>
      </c>
      <c r="L27" s="1263"/>
    </row>
    <row r="28" spans="2:12" ht="20.100000000000001" customHeight="1">
      <c r="B28" s="20" t="s">
        <v>15</v>
      </c>
      <c r="C28" s="181">
        <v>302</v>
      </c>
      <c r="D28" s="181">
        <v>523</v>
      </c>
      <c r="E28" s="181">
        <v>19</v>
      </c>
      <c r="F28" s="181">
        <v>215</v>
      </c>
      <c r="G28" s="181">
        <v>1</v>
      </c>
      <c r="H28" s="181">
        <v>62</v>
      </c>
      <c r="I28" s="280">
        <v>1122</v>
      </c>
      <c r="L28" s="1263"/>
    </row>
    <row r="29" spans="2:12" ht="20.100000000000001" customHeight="1">
      <c r="B29" s="509" t="s">
        <v>1239</v>
      </c>
      <c r="C29" s="511">
        <v>1508</v>
      </c>
      <c r="D29" s="511">
        <v>1591</v>
      </c>
      <c r="E29" s="511">
        <v>603</v>
      </c>
      <c r="F29" s="511">
        <v>1836</v>
      </c>
      <c r="G29" s="511">
        <v>30</v>
      </c>
      <c r="H29" s="511">
        <v>991</v>
      </c>
      <c r="I29" s="1001">
        <v>6559</v>
      </c>
      <c r="L29" s="1263"/>
    </row>
    <row r="30" spans="2:12" ht="20.100000000000001" customHeight="1">
      <c r="B30" s="1002" t="s">
        <v>872</v>
      </c>
      <c r="C30" s="1003">
        <v>2046</v>
      </c>
      <c r="D30" s="1003">
        <v>2277</v>
      </c>
      <c r="E30" s="1003">
        <v>632</v>
      </c>
      <c r="F30" s="1003">
        <v>2051</v>
      </c>
      <c r="G30" s="1003">
        <v>31</v>
      </c>
      <c r="H30" s="1003">
        <v>1169</v>
      </c>
      <c r="I30" s="1004">
        <v>8206</v>
      </c>
      <c r="L30" s="1263"/>
    </row>
    <row r="31" spans="2:12" ht="20.100000000000001" customHeight="1">
      <c r="B31" s="1042">
        <v>2022</v>
      </c>
      <c r="C31" s="860"/>
      <c r="D31" s="860"/>
      <c r="E31" s="860"/>
      <c r="F31" s="860"/>
      <c r="G31" s="860"/>
      <c r="H31" s="860"/>
      <c r="I31" s="534"/>
      <c r="L31" s="1263"/>
    </row>
    <row r="32" spans="2:12" ht="20.100000000000001" customHeight="1">
      <c r="B32" s="20" t="s">
        <v>1242</v>
      </c>
      <c r="C32" s="181">
        <v>96</v>
      </c>
      <c r="D32" s="181">
        <v>4227</v>
      </c>
      <c r="E32" s="181">
        <v>6</v>
      </c>
      <c r="F32" s="181">
        <v>5</v>
      </c>
      <c r="G32" s="181"/>
      <c r="H32" s="181">
        <v>102</v>
      </c>
      <c r="I32" s="280">
        <v>4436</v>
      </c>
      <c r="L32" s="1263"/>
    </row>
    <row r="33" spans="2:12" ht="20.100000000000001" customHeight="1">
      <c r="B33" s="20" t="s">
        <v>388</v>
      </c>
      <c r="C33" s="181">
        <v>3</v>
      </c>
      <c r="D33" s="181">
        <v>438</v>
      </c>
      <c r="E33" s="181">
        <v>4</v>
      </c>
      <c r="F33" s="181" t="s">
        <v>8</v>
      </c>
      <c r="G33" s="181"/>
      <c r="H33" s="181">
        <v>48</v>
      </c>
      <c r="I33" s="280">
        <v>493</v>
      </c>
      <c r="L33" s="1263"/>
    </row>
    <row r="34" spans="2:12" ht="20.100000000000001" customHeight="1">
      <c r="B34" s="20" t="s">
        <v>15</v>
      </c>
      <c r="C34" s="181">
        <v>158</v>
      </c>
      <c r="D34" s="181">
        <v>493</v>
      </c>
      <c r="E34" s="181">
        <v>44</v>
      </c>
      <c r="F34" s="181">
        <v>172</v>
      </c>
      <c r="G34" s="181"/>
      <c r="H34" s="181">
        <v>154</v>
      </c>
      <c r="I34" s="280">
        <v>1021</v>
      </c>
      <c r="L34" s="1263"/>
    </row>
    <row r="35" spans="2:12" ht="20.100000000000001" customHeight="1">
      <c r="B35" s="509" t="s">
        <v>1239</v>
      </c>
      <c r="C35" s="511">
        <v>1609</v>
      </c>
      <c r="D35" s="511">
        <v>1671</v>
      </c>
      <c r="E35" s="511">
        <v>719</v>
      </c>
      <c r="F35" s="511">
        <v>979</v>
      </c>
      <c r="G35" s="511"/>
      <c r="H35" s="511">
        <v>1085</v>
      </c>
      <c r="I35" s="1001">
        <v>6063</v>
      </c>
      <c r="L35" s="1263"/>
    </row>
    <row r="36" spans="2:12" ht="20.100000000000001" customHeight="1">
      <c r="B36" s="952" t="s">
        <v>872</v>
      </c>
      <c r="C36" s="953">
        <v>1866</v>
      </c>
      <c r="D36" s="953">
        <v>6829</v>
      </c>
      <c r="E36" s="953">
        <v>773</v>
      </c>
      <c r="F36" s="953">
        <v>1156</v>
      </c>
      <c r="G36" s="953"/>
      <c r="H36" s="953">
        <v>1389</v>
      </c>
      <c r="I36" s="1006">
        <v>12013</v>
      </c>
      <c r="L36" s="1263"/>
    </row>
    <row r="37" spans="2:12" ht="20.100000000000001" customHeight="1">
      <c r="B37" s="1487"/>
      <c r="L37" s="1263"/>
    </row>
    <row r="38" spans="2:12" ht="19.5" customHeight="1">
      <c r="B38" s="279" t="s">
        <v>7</v>
      </c>
      <c r="C38" s="1010"/>
      <c r="D38" s="1010"/>
      <c r="E38" s="1010" t="s">
        <v>362</v>
      </c>
      <c r="F38" s="1010"/>
      <c r="G38" s="1010"/>
      <c r="H38" s="1010"/>
      <c r="I38" s="1010"/>
      <c r="L38" s="1263"/>
    </row>
    <row r="39" spans="2:12" ht="42.75" customHeight="1">
      <c r="B39" s="1488" t="s">
        <v>871</v>
      </c>
      <c r="C39" s="572" t="s">
        <v>346</v>
      </c>
      <c r="D39" s="572" t="s">
        <v>308</v>
      </c>
      <c r="E39" s="1088" t="s">
        <v>316</v>
      </c>
      <c r="F39" s="949" t="s">
        <v>1196</v>
      </c>
      <c r="G39" s="1088" t="s">
        <v>296</v>
      </c>
      <c r="H39" s="572" t="s">
        <v>347</v>
      </c>
      <c r="I39" s="1045" t="s">
        <v>25</v>
      </c>
      <c r="J39" s="1489"/>
      <c r="L39" s="1263"/>
    </row>
    <row r="40" spans="2:12" ht="20.100000000000001" customHeight="1">
      <c r="B40" s="7">
        <v>2018</v>
      </c>
      <c r="C40" s="221" t="s">
        <v>8</v>
      </c>
      <c r="D40" s="221">
        <v>67</v>
      </c>
      <c r="E40" s="221" t="s">
        <v>8</v>
      </c>
      <c r="F40" s="221" t="s">
        <v>8</v>
      </c>
      <c r="G40" s="221">
        <v>366</v>
      </c>
      <c r="H40" s="221">
        <v>593</v>
      </c>
      <c r="I40" s="280">
        <v>1026</v>
      </c>
      <c r="J40" s="1489"/>
      <c r="L40" s="1263"/>
    </row>
    <row r="41" spans="2:12" ht="20.100000000000001" customHeight="1">
      <c r="B41" s="7">
        <v>2019</v>
      </c>
      <c r="C41" s="221" t="s">
        <v>8</v>
      </c>
      <c r="D41" s="221">
        <v>4</v>
      </c>
      <c r="E41" s="221" t="s">
        <v>8</v>
      </c>
      <c r="F41" s="221" t="s">
        <v>8</v>
      </c>
      <c r="G41" s="221">
        <v>2063</v>
      </c>
      <c r="H41" s="221">
        <v>405</v>
      </c>
      <c r="I41" s="280">
        <v>2472</v>
      </c>
      <c r="J41" s="1489"/>
      <c r="L41" s="1263"/>
    </row>
    <row r="42" spans="2:12" ht="20.100000000000001" customHeight="1">
      <c r="B42" s="7">
        <v>2020</v>
      </c>
      <c r="C42" s="221" t="s">
        <v>8</v>
      </c>
      <c r="D42" s="221" t="s">
        <v>8</v>
      </c>
      <c r="E42" s="221" t="s">
        <v>8</v>
      </c>
      <c r="F42" s="221" t="s">
        <v>8</v>
      </c>
      <c r="G42" s="221">
        <v>575</v>
      </c>
      <c r="H42" s="221">
        <v>484</v>
      </c>
      <c r="I42" s="280">
        <v>1059</v>
      </c>
      <c r="J42" s="1489"/>
      <c r="L42" s="1263"/>
    </row>
    <row r="43" spans="2:12" ht="20.100000000000001" customHeight="1">
      <c r="B43" s="7">
        <v>2021</v>
      </c>
      <c r="C43" s="221" t="s">
        <v>8</v>
      </c>
      <c r="D43" s="221">
        <v>1</v>
      </c>
      <c r="E43" s="221" t="s">
        <v>8</v>
      </c>
      <c r="F43" s="221" t="s">
        <v>8</v>
      </c>
      <c r="G43" s="221">
        <v>362</v>
      </c>
      <c r="H43" s="221">
        <v>529</v>
      </c>
      <c r="I43" s="280">
        <v>892</v>
      </c>
      <c r="J43" s="1489"/>
      <c r="L43" s="1263"/>
    </row>
    <row r="44" spans="2:12" ht="20.100000000000001" customHeight="1">
      <c r="B44" s="1490">
        <v>2022</v>
      </c>
      <c r="C44" s="955"/>
      <c r="D44" s="955"/>
      <c r="E44" s="955"/>
      <c r="F44" s="955"/>
      <c r="G44" s="955"/>
      <c r="H44" s="955"/>
      <c r="I44" s="1006"/>
      <c r="J44" s="1489"/>
      <c r="L44" s="1263"/>
    </row>
    <row r="45" spans="2:12" ht="20.100000000000001" customHeight="1">
      <c r="B45" s="20" t="s">
        <v>387</v>
      </c>
      <c r="C45" s="221" t="s">
        <v>8</v>
      </c>
      <c r="D45" s="221" t="s">
        <v>8</v>
      </c>
      <c r="E45" s="221" t="s">
        <v>8</v>
      </c>
      <c r="F45" s="221" t="s">
        <v>8</v>
      </c>
      <c r="G45" s="221"/>
      <c r="H45" s="221" t="s">
        <v>8</v>
      </c>
      <c r="I45" s="280" t="s">
        <v>8</v>
      </c>
      <c r="J45" s="1489"/>
      <c r="L45" s="1263"/>
    </row>
    <row r="46" spans="2:12" ht="20.100000000000001" customHeight="1">
      <c r="B46" s="20" t="s">
        <v>388</v>
      </c>
      <c r="C46" s="221" t="s">
        <v>8</v>
      </c>
      <c r="D46" s="221" t="s">
        <v>8</v>
      </c>
      <c r="E46" s="221" t="s">
        <v>8</v>
      </c>
      <c r="F46" s="221" t="s">
        <v>8</v>
      </c>
      <c r="G46" s="221"/>
      <c r="H46" s="221" t="s">
        <v>8</v>
      </c>
      <c r="I46" s="280" t="s">
        <v>8</v>
      </c>
      <c r="J46" s="1489"/>
      <c r="L46" s="1263"/>
    </row>
    <row r="47" spans="2:12" ht="20.100000000000001" customHeight="1">
      <c r="B47" s="20" t="s">
        <v>15</v>
      </c>
      <c r="C47" s="221" t="s">
        <v>8</v>
      </c>
      <c r="D47" s="221" t="s">
        <v>8</v>
      </c>
      <c r="E47" s="221" t="s">
        <v>8</v>
      </c>
      <c r="F47" s="221" t="s">
        <v>8</v>
      </c>
      <c r="G47" s="221"/>
      <c r="H47" s="221">
        <v>2</v>
      </c>
      <c r="I47" s="280">
        <v>2</v>
      </c>
      <c r="J47" s="1489"/>
      <c r="L47" s="1263"/>
    </row>
    <row r="48" spans="2:12" ht="20.100000000000001" customHeight="1">
      <c r="B48" s="509" t="s">
        <v>1239</v>
      </c>
      <c r="C48" s="512" t="s">
        <v>8</v>
      </c>
      <c r="D48" s="512" t="s">
        <v>8</v>
      </c>
      <c r="E48" s="512" t="s">
        <v>8</v>
      </c>
      <c r="F48" s="512" t="s">
        <v>1243</v>
      </c>
      <c r="G48" s="512"/>
      <c r="H48" s="512">
        <v>635</v>
      </c>
      <c r="I48" s="1001">
        <v>1328</v>
      </c>
      <c r="J48" s="1489"/>
      <c r="L48" s="1263"/>
    </row>
    <row r="49" spans="2:12" ht="20.100000000000001" customHeight="1">
      <c r="B49" s="952" t="s">
        <v>872</v>
      </c>
      <c r="C49" s="955" t="s">
        <v>8</v>
      </c>
      <c r="D49" s="955" t="s">
        <v>8</v>
      </c>
      <c r="E49" s="955" t="s">
        <v>8</v>
      </c>
      <c r="F49" s="955">
        <v>693</v>
      </c>
      <c r="G49" s="955"/>
      <c r="H49" s="955">
        <v>637</v>
      </c>
      <c r="I49" s="1006">
        <v>1330</v>
      </c>
      <c r="J49" s="1489"/>
      <c r="L49" s="1263"/>
    </row>
    <row r="50" spans="2:12" ht="20.100000000000001" customHeight="1">
      <c r="B50" s="1470" t="s">
        <v>1199</v>
      </c>
      <c r="C50" s="998"/>
      <c r="D50" s="998"/>
      <c r="E50" s="998"/>
      <c r="F50" s="998"/>
      <c r="G50" s="998"/>
      <c r="H50" s="998"/>
      <c r="I50" s="999"/>
      <c r="J50" s="1489"/>
    </row>
    <row r="51" spans="2:12" ht="20.100000000000001" customHeight="1">
      <c r="B51" s="89" t="s">
        <v>389</v>
      </c>
    </row>
    <row r="52" spans="2:12" ht="20.100000000000001" customHeight="1">
      <c r="B52" s="1000" t="s">
        <v>1244</v>
      </c>
      <c r="C52" s="89"/>
      <c r="D52" s="89"/>
      <c r="E52" s="89"/>
      <c r="F52" s="89"/>
      <c r="G52" s="89"/>
      <c r="H52" s="89"/>
      <c r="I52" s="89"/>
    </row>
    <row r="53" spans="2:12" ht="20.100000000000001" customHeight="1">
      <c r="B53" s="89" t="s">
        <v>1245</v>
      </c>
      <c r="C53" s="89"/>
      <c r="D53" s="89"/>
      <c r="E53" s="89"/>
      <c r="F53" s="89"/>
      <c r="G53" s="89"/>
      <c r="H53" s="89"/>
      <c r="I53" s="89"/>
    </row>
    <row r="54" spans="2:12" ht="20.100000000000001" customHeight="1">
      <c r="B54" s="89" t="s">
        <v>1246</v>
      </c>
      <c r="C54" s="89"/>
      <c r="D54" s="89"/>
      <c r="E54" s="89"/>
      <c r="F54" s="89"/>
      <c r="G54" s="89"/>
      <c r="H54" s="89"/>
      <c r="I54" s="89"/>
    </row>
    <row r="55" spans="2:12" ht="20.100000000000001" customHeight="1">
      <c r="B55" s="89" t="s">
        <v>1247</v>
      </c>
      <c r="C55" s="89"/>
      <c r="D55" s="89"/>
      <c r="E55" s="89"/>
      <c r="F55" s="89"/>
      <c r="G55" s="89"/>
      <c r="H55" s="89"/>
      <c r="I55" s="89"/>
    </row>
    <row r="56" spans="2:12" ht="20.100000000000001" customHeight="1">
      <c r="B56" s="89" t="s">
        <v>1248</v>
      </c>
      <c r="C56" s="89"/>
      <c r="D56" s="89"/>
      <c r="E56" s="89"/>
      <c r="F56" s="89"/>
      <c r="G56" s="89"/>
      <c r="H56" s="89"/>
      <c r="I56" s="89"/>
    </row>
  </sheetData>
  <mergeCells count="2">
    <mergeCell ref="B3:I3"/>
    <mergeCell ref="B1:C1"/>
  </mergeCells>
  <hyperlinks>
    <hyperlink ref="A2" location="Summary!A1" display=" " xr:uid="{878274C4-5DBC-4181-B386-AFDFB7CC594A}"/>
  </hyperlinks>
  <pageMargins left="0.75" right="0.75" top="1" bottom="1" header="0.5" footer="0.5"/>
  <pageSetup paperSize="9" scale="56" orientation="portrait" horizontalDpi="4294967292" verticalDpi="4294967292" r:id="rId1"/>
  <headerFooter>
    <oddFooter>&amp;L&amp;1#&amp;"Calibri"&amp;10&amp;K000000TOTAL Classification: Restricted Distribution TOTAL - All rights reserved</oddFooter>
  </headerFooter>
  <colBreaks count="1" manualBreakCount="1">
    <brk id="10"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2A36D-9DE8-4277-9499-8BD14829732C}">
  <sheetPr>
    <tabColor rgb="FF0D69FF"/>
    <pageSetUpPr fitToPage="1"/>
  </sheetPr>
  <dimension ref="A1:AJ29"/>
  <sheetViews>
    <sheetView showGridLines="0" zoomScaleNormal="100" zoomScaleSheetLayoutView="100" zoomScalePageLayoutView="150" workbookViewId="0"/>
  </sheetViews>
  <sheetFormatPr baseColWidth="10" defaultColWidth="11" defaultRowHeight="20.100000000000001" customHeight="1"/>
  <cols>
    <col min="1" max="1" width="5.5" style="1130" customWidth="1"/>
    <col min="2" max="2" width="46.125" style="1130" customWidth="1"/>
    <col min="3" max="19" width="10.375" style="1130" customWidth="1"/>
    <col min="20" max="29" width="10.5" style="1130" customWidth="1"/>
    <col min="30" max="16384" width="11" style="1130"/>
  </cols>
  <sheetData>
    <row r="1" spans="1:36" ht="20.100000000000001" customHeight="1">
      <c r="B1" s="1663" t="s">
        <v>1305</v>
      </c>
      <c r="C1" s="1663"/>
      <c r="H1" s="1259"/>
      <c r="M1" s="1259"/>
    </row>
    <row r="2" spans="1:36" ht="20.100000000000001" customHeight="1">
      <c r="A2" s="1131" t="s">
        <v>11</v>
      </c>
      <c r="B2" s="1665" t="s">
        <v>197</v>
      </c>
      <c r="C2" s="1665"/>
      <c r="D2" s="1665"/>
      <c r="E2" s="1665"/>
      <c r="F2" s="1665"/>
      <c r="G2" s="1665"/>
      <c r="H2" s="37"/>
      <c r="I2" s="19"/>
      <c r="J2" s="19"/>
      <c r="K2" s="19"/>
      <c r="L2" s="19"/>
      <c r="M2" s="38"/>
      <c r="N2" s="1079"/>
      <c r="O2" s="1079"/>
      <c r="P2" s="1079"/>
      <c r="Q2" s="1079"/>
      <c r="R2" s="1079"/>
    </row>
    <row r="3" spans="1:36" ht="20.100000000000001" customHeight="1">
      <c r="H3" s="1259"/>
      <c r="M3" s="1259"/>
    </row>
    <row r="4" spans="1:36" ht="20.100000000000001" customHeight="1">
      <c r="C4" s="368">
        <v>2022</v>
      </c>
      <c r="D4" s="1678" t="s">
        <v>3</v>
      </c>
      <c r="E4" s="1678"/>
      <c r="F4" s="1678"/>
      <c r="G4" s="1678"/>
      <c r="I4" s="823">
        <v>2021</v>
      </c>
      <c r="J4" s="1066" t="s">
        <v>3</v>
      </c>
      <c r="K4" s="1066"/>
      <c r="L4" s="1066"/>
      <c r="M4" s="1066"/>
      <c r="N4" s="389"/>
      <c r="O4" s="823">
        <v>2020</v>
      </c>
      <c r="P4" s="1066" t="s">
        <v>3</v>
      </c>
      <c r="Q4" s="1066"/>
      <c r="R4" s="1066"/>
      <c r="S4" s="1066"/>
    </row>
    <row r="5" spans="1:36" ht="20.100000000000001" customHeight="1">
      <c r="B5" s="367"/>
      <c r="C5" s="166" t="s">
        <v>4</v>
      </c>
      <c r="D5" s="166" t="s">
        <v>673</v>
      </c>
      <c r="E5" s="166" t="s">
        <v>674</v>
      </c>
      <c r="F5" s="166" t="s">
        <v>675</v>
      </c>
      <c r="G5" s="166" t="s">
        <v>676</v>
      </c>
      <c r="I5" s="166" t="s">
        <v>4</v>
      </c>
      <c r="J5" s="166" t="s">
        <v>673</v>
      </c>
      <c r="K5" s="166" t="s">
        <v>674</v>
      </c>
      <c r="L5" s="166" t="s">
        <v>675</v>
      </c>
      <c r="M5" s="390" t="s">
        <v>676</v>
      </c>
      <c r="N5" s="827"/>
      <c r="O5" s="166" t="s">
        <v>4</v>
      </c>
      <c r="P5" s="166" t="s">
        <v>673</v>
      </c>
      <c r="Q5" s="166" t="s">
        <v>674</v>
      </c>
      <c r="R5" s="166" t="s">
        <v>675</v>
      </c>
      <c r="S5" s="390" t="s">
        <v>676</v>
      </c>
    </row>
    <row r="6" spans="1:36" ht="20.100000000000001" customHeight="1">
      <c r="B6" s="11" t="s">
        <v>112</v>
      </c>
      <c r="C6" s="1094"/>
      <c r="D6" s="40"/>
      <c r="E6" s="391"/>
      <c r="F6" s="391"/>
      <c r="G6" s="392"/>
      <c r="I6" s="391"/>
      <c r="J6" s="391"/>
      <c r="K6" s="391"/>
      <c r="L6" s="895"/>
      <c r="M6" s="896"/>
      <c r="N6" s="1094"/>
      <c r="O6" s="391"/>
      <c r="P6" s="391"/>
      <c r="Q6" s="391"/>
      <c r="R6" s="895"/>
      <c r="S6" s="896"/>
    </row>
    <row r="7" spans="1:36" ht="20.100000000000001" customHeight="1">
      <c r="B7" s="20" t="s">
        <v>802</v>
      </c>
      <c r="C7" s="41">
        <v>1.05305</v>
      </c>
      <c r="D7" s="42">
        <v>1.12168</v>
      </c>
      <c r="E7" s="393">
        <v>1.0647</v>
      </c>
      <c r="F7" s="393">
        <v>1.0069999999999999</v>
      </c>
      <c r="G7" s="393">
        <v>1.0205200000000001</v>
      </c>
      <c r="I7" s="394">
        <v>1.18</v>
      </c>
      <c r="J7" s="884">
        <v>1.2</v>
      </c>
      <c r="K7" s="884">
        <v>1.21</v>
      </c>
      <c r="L7" s="394">
        <v>1.18</v>
      </c>
      <c r="M7" s="394">
        <v>1.1399999999999999</v>
      </c>
      <c r="N7" s="825"/>
      <c r="O7" s="394">
        <v>1.1399999999999999</v>
      </c>
      <c r="P7" s="884">
        <v>1.1000000000000001</v>
      </c>
      <c r="Q7" s="884">
        <v>1.1000000000000001</v>
      </c>
      <c r="R7" s="394">
        <v>1.17</v>
      </c>
      <c r="S7" s="394">
        <v>1.19</v>
      </c>
    </row>
    <row r="8" spans="1:36" ht="20.100000000000001" customHeight="1">
      <c r="B8" s="20" t="s">
        <v>803</v>
      </c>
      <c r="C8" s="43">
        <v>101.3</v>
      </c>
      <c r="D8" s="44">
        <v>102.2</v>
      </c>
      <c r="E8" s="395">
        <v>113.9</v>
      </c>
      <c r="F8" s="395">
        <v>100.8</v>
      </c>
      <c r="G8" s="395">
        <v>88.8</v>
      </c>
      <c r="I8" s="394">
        <v>70.900000000000006</v>
      </c>
      <c r="J8" s="394">
        <v>61.1</v>
      </c>
      <c r="K8" s="396">
        <v>69</v>
      </c>
      <c r="L8" s="394">
        <v>73.5</v>
      </c>
      <c r="M8" s="160">
        <v>79.8</v>
      </c>
      <c r="N8" s="825"/>
      <c r="O8" s="394">
        <v>41.8</v>
      </c>
      <c r="P8" s="394">
        <v>50.1</v>
      </c>
      <c r="Q8" s="396">
        <v>29.6</v>
      </c>
      <c r="R8" s="394">
        <v>42.9</v>
      </c>
      <c r="S8" s="160">
        <v>44.2</v>
      </c>
      <c r="AD8" s="1260"/>
      <c r="AJ8" s="1260"/>
    </row>
    <row r="9" spans="1:36" ht="20.100000000000001" customHeight="1">
      <c r="B9" s="46" t="s">
        <v>804</v>
      </c>
      <c r="C9" s="1057">
        <v>94.1</v>
      </c>
      <c r="D9" s="47">
        <v>46.3</v>
      </c>
      <c r="E9" s="48">
        <v>145.69999999999999</v>
      </c>
      <c r="F9" s="48">
        <v>99.2</v>
      </c>
      <c r="G9" s="48">
        <v>73.599999999999994</v>
      </c>
      <c r="I9" s="162">
        <v>10.5</v>
      </c>
      <c r="J9" s="162">
        <v>5.3</v>
      </c>
      <c r="K9" s="162">
        <v>10.199999999999999</v>
      </c>
      <c r="L9" s="885">
        <v>8.8000000000000007</v>
      </c>
      <c r="M9" s="161">
        <v>16.7</v>
      </c>
      <c r="N9" s="825"/>
      <c r="O9" s="162">
        <v>11.5</v>
      </c>
      <c r="P9" s="162">
        <v>26.3</v>
      </c>
      <c r="Q9" s="162">
        <v>14.3</v>
      </c>
      <c r="R9" s="885">
        <v>-2.7</v>
      </c>
      <c r="S9" s="161">
        <v>4.5999999999999996</v>
      </c>
      <c r="AD9" s="1261"/>
      <c r="AJ9" s="1260"/>
    </row>
    <row r="10" spans="1:36" ht="20.100000000000001" customHeight="1">
      <c r="B10" s="52" t="s">
        <v>137</v>
      </c>
      <c r="C10" s="50"/>
      <c r="D10" s="51"/>
      <c r="E10" s="51"/>
      <c r="F10" s="51"/>
      <c r="G10" s="51"/>
      <c r="I10" s="398"/>
      <c r="J10" s="398"/>
      <c r="K10" s="398"/>
      <c r="L10" s="398"/>
      <c r="M10" s="397"/>
      <c r="N10" s="1262"/>
      <c r="O10" s="398"/>
      <c r="P10" s="398"/>
      <c r="Q10" s="398"/>
      <c r="R10" s="398"/>
      <c r="S10" s="397"/>
      <c r="AD10" s="1260"/>
      <c r="AJ10" s="1260"/>
    </row>
    <row r="11" spans="1:36" ht="20.100000000000001" customHeight="1">
      <c r="B11" s="818" t="s">
        <v>805</v>
      </c>
      <c r="C11" s="468">
        <v>91.3</v>
      </c>
      <c r="D11" s="468">
        <v>90.1</v>
      </c>
      <c r="E11" s="468">
        <v>102.9</v>
      </c>
      <c r="F11" s="468">
        <v>93.6</v>
      </c>
      <c r="G11" s="468">
        <v>80.599999999999994</v>
      </c>
      <c r="I11" s="469">
        <v>65</v>
      </c>
      <c r="J11" s="819">
        <v>56.4</v>
      </c>
      <c r="K11" s="469">
        <v>62.9</v>
      </c>
      <c r="L11" s="819">
        <v>67.099999999999994</v>
      </c>
      <c r="M11" s="469">
        <v>72.599999999999994</v>
      </c>
      <c r="N11" s="826"/>
      <c r="O11" s="469">
        <v>37</v>
      </c>
      <c r="P11" s="819">
        <v>44.4</v>
      </c>
      <c r="Q11" s="469">
        <v>23.4</v>
      </c>
      <c r="R11" s="819">
        <v>39.9</v>
      </c>
      <c r="S11" s="469">
        <v>41</v>
      </c>
      <c r="AD11" s="1260"/>
      <c r="AJ11" s="1260"/>
    </row>
    <row r="12" spans="1:36" ht="20.100000000000001" customHeight="1">
      <c r="B12" s="818" t="s">
        <v>806</v>
      </c>
      <c r="C12" s="470">
        <v>13.15</v>
      </c>
      <c r="D12" s="470">
        <v>12.27</v>
      </c>
      <c r="E12" s="470">
        <v>11.01</v>
      </c>
      <c r="F12" s="470">
        <v>16.829999999999998</v>
      </c>
      <c r="G12" s="470">
        <v>12.74</v>
      </c>
      <c r="I12" s="819">
        <v>6.6</v>
      </c>
      <c r="J12" s="819">
        <v>4.0599999999999996</v>
      </c>
      <c r="K12" s="819">
        <v>4.43</v>
      </c>
      <c r="L12" s="819">
        <v>6.33</v>
      </c>
      <c r="M12" s="819">
        <v>11.38</v>
      </c>
      <c r="N12" s="826"/>
      <c r="O12" s="819">
        <v>2.96</v>
      </c>
      <c r="P12" s="819">
        <v>3.35</v>
      </c>
      <c r="Q12" s="819">
        <v>2.61</v>
      </c>
      <c r="R12" s="819">
        <v>2.52</v>
      </c>
      <c r="S12" s="819">
        <v>3.31</v>
      </c>
      <c r="AD12" s="1263"/>
      <c r="AJ12" s="1263"/>
    </row>
    <row r="13" spans="1:36" ht="20.100000000000001" customHeight="1">
      <c r="B13" s="1264"/>
      <c r="C13" s="1208"/>
      <c r="D13" s="1264"/>
      <c r="E13" s="1208"/>
      <c r="F13" s="1208"/>
      <c r="G13" s="1208"/>
      <c r="H13" s="1208"/>
      <c r="I13" s="1208"/>
      <c r="J13" s="1208"/>
      <c r="K13" s="1208"/>
      <c r="L13" s="1208"/>
      <c r="M13" s="1208"/>
      <c r="N13" s="1208"/>
      <c r="O13" s="780"/>
      <c r="P13" s="780"/>
      <c r="Q13" s="780"/>
      <c r="R13" s="780"/>
      <c r="S13" s="780"/>
      <c r="AD13" s="1263"/>
      <c r="AJ13" s="1263"/>
    </row>
    <row r="14" spans="1:36" s="1141" customFormat="1" ht="20.100000000000001" customHeight="1">
      <c r="B14" s="1680" t="s">
        <v>684</v>
      </c>
      <c r="C14" s="1680"/>
      <c r="D14" s="1680"/>
      <c r="E14" s="1680"/>
      <c r="F14" s="1680"/>
      <c r="G14" s="1680"/>
      <c r="H14" s="1208"/>
      <c r="I14" s="1208"/>
      <c r="J14" s="1208"/>
      <c r="K14" s="1208"/>
      <c r="L14" s="1208"/>
      <c r="M14" s="1208"/>
      <c r="N14" s="1208"/>
      <c r="O14" s="780"/>
      <c r="P14" s="780"/>
      <c r="Q14" s="780"/>
      <c r="R14" s="780"/>
      <c r="S14" s="780"/>
      <c r="T14" s="53"/>
      <c r="U14" s="53"/>
      <c r="V14" s="53"/>
      <c r="W14" s="53"/>
      <c r="X14" s="1265"/>
      <c r="Y14" s="53"/>
      <c r="Z14" s="53"/>
      <c r="AA14" s="53"/>
      <c r="AB14" s="53"/>
      <c r="AC14" s="53"/>
    </row>
    <row r="15" spans="1:36" s="1141" customFormat="1" ht="25.5" customHeight="1">
      <c r="B15" s="1680" t="s">
        <v>166</v>
      </c>
      <c r="C15" s="1680"/>
      <c r="D15" s="1680"/>
      <c r="E15" s="1680"/>
      <c r="F15" s="1680"/>
      <c r="G15" s="1680"/>
      <c r="H15" s="1266"/>
      <c r="I15" s="1267"/>
      <c r="J15" s="1268"/>
      <c r="K15" s="1267"/>
      <c r="L15" s="1267"/>
      <c r="M15" s="1267"/>
      <c r="N15" s="1266"/>
      <c r="O15" s="780"/>
      <c r="P15" s="780"/>
      <c r="Q15" s="780"/>
      <c r="R15" s="780"/>
      <c r="S15" s="780"/>
      <c r="T15" s="54"/>
      <c r="U15" s="54"/>
      <c r="V15" s="54"/>
      <c r="W15" s="54"/>
      <c r="X15" s="1265"/>
      <c r="Y15" s="54"/>
      <c r="Z15" s="54"/>
      <c r="AA15" s="54"/>
      <c r="AB15" s="54"/>
      <c r="AC15" s="54"/>
    </row>
    <row r="16" spans="1:36" s="1141" customFormat="1" ht="20.100000000000001" customHeight="1">
      <c r="B16" s="1269" t="s">
        <v>138</v>
      </c>
      <c r="C16" s="1258"/>
      <c r="D16" s="1258"/>
      <c r="E16" s="1258"/>
      <c r="F16" s="1258"/>
      <c r="G16" s="1258"/>
      <c r="H16" s="1208"/>
      <c r="I16" s="1208"/>
      <c r="J16" s="1208"/>
      <c r="K16" s="1208"/>
      <c r="L16" s="1208"/>
      <c r="M16" s="1208"/>
      <c r="N16" s="1208"/>
      <c r="O16" s="1208"/>
      <c r="P16" s="1208"/>
      <c r="Q16" s="1208"/>
      <c r="R16" s="1208"/>
      <c r="S16" s="1208"/>
      <c r="T16" s="55"/>
      <c r="U16" s="55"/>
      <c r="V16" s="55"/>
      <c r="W16" s="55"/>
      <c r="X16" s="1265"/>
      <c r="Y16" s="55"/>
      <c r="Z16" s="55"/>
      <c r="AA16" s="55"/>
      <c r="AB16" s="55"/>
      <c r="AC16" s="55"/>
    </row>
    <row r="17" spans="2:36" s="1141" customFormat="1" ht="20.100000000000001" customHeight="1">
      <c r="B17" s="1270"/>
      <c r="C17" s="1258"/>
      <c r="D17" s="1258"/>
      <c r="E17" s="1258"/>
      <c r="F17" s="1258"/>
      <c r="G17" s="1258"/>
      <c r="H17" s="1258"/>
      <c r="I17" s="1258"/>
      <c r="J17" s="1258"/>
      <c r="K17" s="1258"/>
      <c r="L17" s="1258"/>
      <c r="M17" s="1258"/>
      <c r="N17" s="1258"/>
      <c r="O17" s="1258"/>
      <c r="P17" s="1258"/>
      <c r="Q17" s="1258"/>
      <c r="R17" s="1258"/>
      <c r="S17" s="1258"/>
      <c r="T17" s="57"/>
      <c r="U17" s="57"/>
      <c r="V17" s="57"/>
      <c r="W17" s="57"/>
      <c r="X17" s="1265"/>
      <c r="Y17" s="56"/>
      <c r="Z17" s="56"/>
      <c r="AA17" s="56"/>
      <c r="AB17" s="56"/>
      <c r="AC17" s="56"/>
    </row>
    <row r="18" spans="2:36" s="1141" customFormat="1" ht="20.100000000000001" customHeight="1">
      <c r="B18" s="1258"/>
      <c r="C18" s="1062"/>
      <c r="D18" s="1062"/>
      <c r="E18" s="1062"/>
      <c r="F18" s="1062"/>
      <c r="G18" s="1062"/>
      <c r="H18" s="1062"/>
      <c r="I18" s="1062"/>
      <c r="J18" s="1062"/>
      <c r="K18" s="1062"/>
      <c r="L18" s="1062"/>
      <c r="M18" s="1062"/>
      <c r="N18" s="1258"/>
      <c r="O18" s="770"/>
      <c r="P18" s="1674"/>
      <c r="Q18" s="1674"/>
      <c r="R18" s="1674"/>
      <c r="S18" s="1674"/>
      <c r="T18" s="55"/>
      <c r="U18" s="55"/>
      <c r="V18" s="55"/>
      <c r="W18" s="55"/>
      <c r="X18" s="1265"/>
      <c r="Y18" s="55"/>
      <c r="Z18" s="55"/>
      <c r="AA18" s="55"/>
      <c r="AB18" s="55"/>
      <c r="AC18" s="55"/>
    </row>
    <row r="19" spans="2:36" s="1141" customFormat="1" ht="20.100000000000001" customHeight="1">
      <c r="B19" s="1258"/>
      <c r="C19" s="1208"/>
      <c r="D19" s="1208"/>
      <c r="E19" s="1208"/>
      <c r="F19" s="1208"/>
      <c r="G19" s="1208"/>
      <c r="H19" s="1208"/>
      <c r="I19" s="1208"/>
      <c r="J19" s="1208"/>
      <c r="K19" s="1208"/>
      <c r="L19" s="1208"/>
      <c r="M19" s="1208"/>
      <c r="N19" s="1258"/>
      <c r="O19" s="1271"/>
      <c r="P19" s="1271"/>
      <c r="Q19" s="1271"/>
      <c r="R19" s="1271"/>
      <c r="S19" s="1271"/>
      <c r="T19" s="1271"/>
      <c r="U19" s="1271"/>
      <c r="V19" s="55"/>
      <c r="W19" s="55"/>
      <c r="X19" s="1265"/>
      <c r="Y19" s="55"/>
      <c r="Z19" s="55"/>
      <c r="AA19" s="55"/>
      <c r="AB19" s="55"/>
      <c r="AC19" s="55"/>
    </row>
    <row r="20" spans="2:36" s="1141" customFormat="1" ht="20.100000000000001" customHeight="1">
      <c r="B20" s="52"/>
      <c r="C20" s="823">
        <v>2019</v>
      </c>
      <c r="D20" s="1678" t="s">
        <v>3</v>
      </c>
      <c r="E20" s="1678"/>
      <c r="F20" s="1678"/>
      <c r="G20" s="1678"/>
      <c r="H20" s="389"/>
      <c r="I20" s="369">
        <v>2018</v>
      </c>
      <c r="J20" s="1678" t="s">
        <v>3</v>
      </c>
      <c r="K20" s="1678"/>
      <c r="L20" s="1678"/>
      <c r="M20" s="1679"/>
      <c r="N20" s="1258"/>
      <c r="O20" s="1271"/>
      <c r="P20" s="1271"/>
      <c r="Q20" s="1271"/>
      <c r="R20" s="1271"/>
      <c r="S20" s="1271"/>
      <c r="T20" s="1271"/>
      <c r="U20" s="1271"/>
      <c r="V20" s="54"/>
      <c r="W20" s="54"/>
      <c r="X20" s="1265"/>
      <c r="Y20" s="54"/>
      <c r="Z20" s="54"/>
      <c r="AA20" s="54"/>
      <c r="AB20" s="54"/>
      <c r="AC20" s="54"/>
    </row>
    <row r="21" spans="2:36" s="1141" customFormat="1" ht="20.100000000000001" customHeight="1">
      <c r="B21" s="367"/>
      <c r="C21" s="166" t="s">
        <v>4</v>
      </c>
      <c r="D21" s="166" t="s">
        <v>673</v>
      </c>
      <c r="E21" s="166" t="s">
        <v>674</v>
      </c>
      <c r="F21" s="166" t="s">
        <v>675</v>
      </c>
      <c r="G21" s="166" t="s">
        <v>676</v>
      </c>
      <c r="H21" s="824"/>
      <c r="I21" s="166" t="s">
        <v>4</v>
      </c>
      <c r="J21" s="166" t="s">
        <v>673</v>
      </c>
      <c r="K21" s="166" t="s">
        <v>674</v>
      </c>
      <c r="L21" s="166" t="s">
        <v>675</v>
      </c>
      <c r="M21" s="824" t="s">
        <v>676</v>
      </c>
      <c r="N21" s="1258"/>
      <c r="O21" s="1271"/>
      <c r="P21" s="1271"/>
      <c r="Q21" s="1271"/>
      <c r="R21" s="1271"/>
      <c r="S21" s="1271"/>
      <c r="T21" s="1271"/>
      <c r="U21" s="1271"/>
    </row>
    <row r="22" spans="2:36" ht="20.100000000000001" customHeight="1">
      <c r="B22" s="11" t="s">
        <v>112</v>
      </c>
      <c r="C22" s="391"/>
      <c r="D22" s="391"/>
      <c r="E22" s="895"/>
      <c r="F22" s="11"/>
      <c r="G22" s="11"/>
      <c r="H22" s="1094"/>
      <c r="I22" s="820"/>
      <c r="J22" s="40"/>
      <c r="K22" s="391"/>
      <c r="L22" s="391"/>
      <c r="M22" s="897"/>
      <c r="N22" s="1258"/>
      <c r="O22" s="1271"/>
      <c r="P22" s="1271"/>
      <c r="Q22" s="1271"/>
      <c r="R22" s="1271"/>
      <c r="S22" s="1271"/>
      <c r="T22" s="1271"/>
      <c r="U22" s="1271"/>
    </row>
    <row r="23" spans="2:36" ht="20.100000000000001" customHeight="1">
      <c r="B23" s="20" t="s">
        <v>113</v>
      </c>
      <c r="C23" s="884">
        <v>1.1200000000000001</v>
      </c>
      <c r="D23" s="884">
        <v>1.1399999999999999</v>
      </c>
      <c r="E23" s="884">
        <v>1.1200000000000001</v>
      </c>
      <c r="F23" s="887">
        <v>1.1100000000000001</v>
      </c>
      <c r="G23" s="887">
        <v>1.1100000000000001</v>
      </c>
      <c r="H23" s="66" t="s">
        <v>11</v>
      </c>
      <c r="I23" s="58">
        <v>1.18</v>
      </c>
      <c r="J23" s="59">
        <v>1.23</v>
      </c>
      <c r="K23" s="399">
        <v>1.19</v>
      </c>
      <c r="L23" s="249">
        <v>1.1599999999999999</v>
      </c>
      <c r="M23" s="249">
        <v>1.1399999999999999</v>
      </c>
      <c r="N23" s="1258"/>
      <c r="O23" s="1271"/>
      <c r="P23" s="1271"/>
      <c r="Q23" s="1271"/>
      <c r="R23" s="1271"/>
      <c r="S23" s="1271"/>
      <c r="T23" s="1271"/>
      <c r="U23" s="1271"/>
    </row>
    <row r="24" spans="2:36" ht="20.100000000000001" customHeight="1">
      <c r="B24" s="20" t="s">
        <v>114</v>
      </c>
      <c r="C24" s="396">
        <v>64.2</v>
      </c>
      <c r="D24" s="396">
        <v>63.1</v>
      </c>
      <c r="E24" s="396">
        <v>68.86</v>
      </c>
      <c r="F24" s="889">
        <v>62</v>
      </c>
      <c r="G24" s="889">
        <v>63.1</v>
      </c>
      <c r="H24" s="66" t="s">
        <v>11</v>
      </c>
      <c r="I24" s="58">
        <v>71.3</v>
      </c>
      <c r="J24" s="59">
        <v>66.8</v>
      </c>
      <c r="K24" s="249">
        <v>74.400000000000006</v>
      </c>
      <c r="L24" s="249">
        <v>75.2</v>
      </c>
      <c r="M24" s="249">
        <v>68.8</v>
      </c>
      <c r="N24" s="1258"/>
      <c r="O24" s="1271"/>
      <c r="P24" s="1271"/>
      <c r="Q24" s="1271"/>
      <c r="R24" s="1271"/>
      <c r="S24" s="1271"/>
      <c r="T24" s="1271"/>
      <c r="U24" s="1271"/>
      <c r="AD24" s="1263"/>
      <c r="AJ24" s="1263"/>
    </row>
    <row r="25" spans="2:36" ht="20.100000000000001" customHeight="1">
      <c r="B25" s="46" t="s">
        <v>215</v>
      </c>
      <c r="C25" s="890">
        <v>34.9</v>
      </c>
      <c r="D25" s="890">
        <v>33</v>
      </c>
      <c r="E25" s="890">
        <v>27.6</v>
      </c>
      <c r="F25" s="891">
        <v>47.4</v>
      </c>
      <c r="G25" s="891">
        <v>30.2</v>
      </c>
      <c r="H25" s="828"/>
      <c r="I25" s="60">
        <v>38.200000000000003</v>
      </c>
      <c r="J25" s="61">
        <v>29.8</v>
      </c>
      <c r="K25" s="62">
        <v>33.9</v>
      </c>
      <c r="L25" s="62">
        <v>47.2</v>
      </c>
      <c r="M25" s="62">
        <v>40.799999999999997</v>
      </c>
      <c r="N25" s="1258"/>
      <c r="O25" s="1271"/>
      <c r="P25" s="1271"/>
      <c r="Q25" s="1271"/>
      <c r="R25" s="1271"/>
      <c r="S25" s="1271"/>
      <c r="T25" s="1271"/>
      <c r="U25" s="1271"/>
      <c r="AD25" s="1263"/>
      <c r="AJ25" s="1263"/>
    </row>
    <row r="26" spans="2:36" ht="20.100000000000001" customHeight="1">
      <c r="B26" s="49" t="s">
        <v>137</v>
      </c>
      <c r="C26" s="892"/>
      <c r="D26" s="892"/>
      <c r="E26" s="892"/>
      <c r="F26" s="893"/>
      <c r="G26" s="893"/>
      <c r="H26" s="1272" t="s">
        <v>11</v>
      </c>
      <c r="I26" s="64"/>
      <c r="J26" s="64"/>
      <c r="K26" s="64"/>
      <c r="L26" s="64"/>
      <c r="M26" s="65"/>
      <c r="N26" s="1258"/>
      <c r="O26" s="1271"/>
      <c r="P26" s="1271"/>
      <c r="Q26" s="1271"/>
      <c r="R26" s="1271"/>
      <c r="S26" s="1271"/>
      <c r="T26" s="1271"/>
      <c r="U26" s="1271"/>
    </row>
    <row r="27" spans="2:36" ht="20.100000000000001" customHeight="1">
      <c r="B27" s="818" t="s">
        <v>682</v>
      </c>
      <c r="C27" s="469">
        <v>59.8</v>
      </c>
      <c r="D27" s="469">
        <v>58.7</v>
      </c>
      <c r="E27" s="469">
        <v>63.7</v>
      </c>
      <c r="F27" s="894">
        <v>58</v>
      </c>
      <c r="G27" s="894">
        <v>59.1</v>
      </c>
      <c r="H27" s="829" t="s">
        <v>11</v>
      </c>
      <c r="I27" s="821">
        <v>64.2</v>
      </c>
      <c r="J27" s="821">
        <v>60.4</v>
      </c>
      <c r="K27" s="821">
        <v>69.5</v>
      </c>
      <c r="L27" s="821">
        <v>69.5</v>
      </c>
      <c r="M27" s="821">
        <v>57.2</v>
      </c>
      <c r="N27" s="1258"/>
      <c r="O27" s="1271"/>
      <c r="P27" s="1271"/>
      <c r="Q27" s="1271"/>
      <c r="R27" s="1271"/>
      <c r="S27" s="1271"/>
      <c r="T27" s="1271"/>
      <c r="U27" s="1271"/>
    </row>
    <row r="28" spans="2:36" ht="20.100000000000001" customHeight="1">
      <c r="B28" s="818" t="s">
        <v>683</v>
      </c>
      <c r="C28" s="886">
        <v>3.88</v>
      </c>
      <c r="D28" s="886">
        <v>4.51</v>
      </c>
      <c r="E28" s="886">
        <v>3.82</v>
      </c>
      <c r="F28" s="888">
        <v>3.48</v>
      </c>
      <c r="G28" s="888">
        <v>3.76</v>
      </c>
      <c r="H28" s="829" t="s">
        <v>11</v>
      </c>
      <c r="I28" s="821">
        <v>4.78</v>
      </c>
      <c r="J28" s="822">
        <v>4.7300000000000004</v>
      </c>
      <c r="K28" s="821">
        <v>4.49</v>
      </c>
      <c r="L28" s="821">
        <v>4.96</v>
      </c>
      <c r="M28" s="821">
        <v>4.9400000000000004</v>
      </c>
      <c r="N28" s="1208"/>
      <c r="O28" s="1271"/>
      <c r="P28" s="1271"/>
      <c r="Q28" s="1271"/>
      <c r="R28" s="1271"/>
      <c r="S28" s="1271"/>
      <c r="T28" s="1271"/>
      <c r="U28" s="1271"/>
    </row>
    <row r="29" spans="2:36" ht="20.100000000000001" customHeight="1">
      <c r="O29" s="1271"/>
      <c r="P29" s="1271"/>
      <c r="Q29" s="1271"/>
      <c r="R29" s="1271"/>
      <c r="S29" s="1271"/>
      <c r="T29" s="1271"/>
      <c r="U29" s="1271"/>
    </row>
  </sheetData>
  <mergeCells count="8">
    <mergeCell ref="P18:S18"/>
    <mergeCell ref="B1:C1"/>
    <mergeCell ref="D20:G20"/>
    <mergeCell ref="J20:M20"/>
    <mergeCell ref="B2:G2"/>
    <mergeCell ref="D4:G4"/>
    <mergeCell ref="B14:G14"/>
    <mergeCell ref="B15:G15"/>
  </mergeCells>
  <hyperlinks>
    <hyperlink ref="A2" location="Summary!A1" display=" " xr:uid="{0517DE1D-F13E-407B-837E-32AF51F18916}"/>
  </hyperlinks>
  <pageMargins left="0.25" right="0.25" top="0.75" bottom="0.75" header="0.3" footer="0.3"/>
  <pageSetup paperSize="9" scale="57" orientation="landscape" r:id="rId1"/>
  <headerFooter>
    <oddFooter>&amp;L&amp;1#&amp;"Calibri"&amp;10&amp;K000000TOTAL Classification: Restricted Distribution TOTAL - All rights reserved</oddFooter>
  </headerFooter>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A383B-A934-492F-BFCD-FB89B9993E2E}">
  <sheetPr>
    <tabColor rgb="FF32C8C8"/>
  </sheetPr>
  <dimension ref="A1:L51"/>
  <sheetViews>
    <sheetView showGridLines="0" zoomScaleNormal="100" zoomScaleSheetLayoutView="85" zoomScalePageLayoutView="140" workbookViewId="0">
      <pane xSplit="1" ySplit="6" topLeftCell="B7" activePane="bottomRight" state="frozen"/>
      <selection activeCell="I30" sqref="I30"/>
      <selection pane="topRight" activeCell="I30" sqref="I30"/>
      <selection pane="bottomLeft" activeCell="I30" sqref="I30"/>
      <selection pane="bottomRight"/>
    </sheetView>
  </sheetViews>
  <sheetFormatPr baseColWidth="10" defaultColWidth="10.875" defaultRowHeight="20.100000000000001" customHeight="1"/>
  <cols>
    <col min="1" max="1" width="5.5" style="1298" customWidth="1"/>
    <col min="2" max="2" width="46.125" style="1298" customWidth="1"/>
    <col min="3" max="9" width="12" style="1298" customWidth="1"/>
    <col min="10" max="10" width="5.5" style="1130" customWidth="1"/>
    <col min="11" max="16384" width="10.875" style="1130"/>
  </cols>
  <sheetData>
    <row r="1" spans="1:12" ht="20.100000000000001" customHeight="1">
      <c r="B1" s="1663" t="s">
        <v>1305</v>
      </c>
      <c r="C1" s="1663"/>
    </row>
    <row r="2" spans="1:12" ht="20.100000000000001" customHeight="1">
      <c r="A2" s="1131" t="s">
        <v>11</v>
      </c>
      <c r="B2" s="652" t="s">
        <v>390</v>
      </c>
      <c r="C2" s="652"/>
      <c r="D2" s="652"/>
      <c r="E2" s="652"/>
      <c r="F2" s="652"/>
      <c r="G2" s="652"/>
      <c r="H2" s="652"/>
    </row>
    <row r="3" spans="1:12" s="39" customFormat="1" ht="20.100000000000001" customHeight="1">
      <c r="A3" s="283"/>
      <c r="B3" s="283"/>
      <c r="C3" s="283"/>
      <c r="D3" s="283"/>
      <c r="E3" s="283"/>
      <c r="F3" s="283"/>
      <c r="G3" s="283"/>
      <c r="H3" s="283"/>
      <c r="I3" s="283"/>
    </row>
    <row r="4" spans="1:12" s="39" customFormat="1" ht="54" customHeight="1">
      <c r="A4" s="283"/>
      <c r="B4" s="1726" t="s">
        <v>823</v>
      </c>
      <c r="C4" s="1726"/>
      <c r="D4" s="1726"/>
      <c r="E4" s="1726"/>
      <c r="F4" s="1726"/>
      <c r="G4" s="1726"/>
      <c r="H4" s="1726"/>
      <c r="I4" s="1726"/>
    </row>
    <row r="5" spans="1:12" ht="20.100000000000001" customHeight="1">
      <c r="B5" s="279" t="s">
        <v>7</v>
      </c>
      <c r="C5" s="979"/>
      <c r="D5" s="979"/>
      <c r="E5" s="979"/>
      <c r="F5" s="979" t="s">
        <v>361</v>
      </c>
      <c r="G5" s="979"/>
      <c r="H5" s="979"/>
      <c r="I5" s="979"/>
    </row>
    <row r="6" spans="1:12" ht="42.75" customHeight="1">
      <c r="B6" s="1088"/>
      <c r="C6" s="572" t="s">
        <v>346</v>
      </c>
      <c r="D6" s="572" t="s">
        <v>308</v>
      </c>
      <c r="E6" s="1088" t="s">
        <v>316</v>
      </c>
      <c r="F6" s="949" t="s">
        <v>1196</v>
      </c>
      <c r="G6" s="1090" t="s">
        <v>296</v>
      </c>
      <c r="H6" s="572" t="s">
        <v>347</v>
      </c>
      <c r="I6" s="1044" t="s">
        <v>25</v>
      </c>
    </row>
    <row r="7" spans="1:12" ht="20.100000000000001" customHeight="1">
      <c r="B7" s="1048" t="s">
        <v>184</v>
      </c>
      <c r="C7" s="557"/>
      <c r="D7" s="557"/>
      <c r="E7" s="557"/>
      <c r="F7" s="557"/>
      <c r="G7" s="557"/>
      <c r="H7" s="557"/>
      <c r="I7" s="587"/>
      <c r="K7" s="1300"/>
      <c r="L7" s="1260"/>
    </row>
    <row r="8" spans="1:12" ht="20.100000000000001" customHeight="1">
      <c r="B8" s="20" t="s">
        <v>131</v>
      </c>
      <c r="C8" s="181">
        <v>82077</v>
      </c>
      <c r="D8" s="181">
        <v>28744</v>
      </c>
      <c r="E8" s="181">
        <v>37911</v>
      </c>
      <c r="F8" s="181">
        <v>47192</v>
      </c>
      <c r="G8" s="181">
        <v>641</v>
      </c>
      <c r="H8" s="181">
        <v>15684</v>
      </c>
      <c r="I8" s="255">
        <v>212249</v>
      </c>
      <c r="K8" s="1300"/>
      <c r="L8" s="1260"/>
    </row>
    <row r="9" spans="1:12" ht="20.100000000000001" customHeight="1">
      <c r="B9" s="509" t="s">
        <v>66</v>
      </c>
      <c r="C9" s="511">
        <v>4631</v>
      </c>
      <c r="D9" s="511">
        <v>8969</v>
      </c>
      <c r="E9" s="511">
        <v>1839</v>
      </c>
      <c r="F9" s="511">
        <v>2742</v>
      </c>
      <c r="G9" s="511">
        <v>4</v>
      </c>
      <c r="H9" s="511">
        <v>2802</v>
      </c>
      <c r="I9" s="558">
        <v>20987</v>
      </c>
      <c r="K9" s="1300"/>
      <c r="L9" s="1260"/>
    </row>
    <row r="10" spans="1:12" ht="20.100000000000001" customHeight="1">
      <c r="B10" s="585" t="s">
        <v>391</v>
      </c>
      <c r="C10" s="557">
        <v>86708</v>
      </c>
      <c r="D10" s="557">
        <v>37713</v>
      </c>
      <c r="E10" s="557">
        <v>39750</v>
      </c>
      <c r="F10" s="557">
        <v>49934</v>
      </c>
      <c r="G10" s="557">
        <v>645</v>
      </c>
      <c r="H10" s="557">
        <v>18486</v>
      </c>
      <c r="I10" s="534">
        <v>233236</v>
      </c>
      <c r="K10" s="1300"/>
      <c r="L10" s="1260"/>
    </row>
    <row r="11" spans="1:12" ht="20.100000000000001" customHeight="1">
      <c r="B11" s="515" t="s">
        <v>392</v>
      </c>
      <c r="C11" s="516">
        <v>-50029</v>
      </c>
      <c r="D11" s="516">
        <v>-14398</v>
      </c>
      <c r="E11" s="516">
        <v>-17693</v>
      </c>
      <c r="F11" s="516">
        <v>-34025</v>
      </c>
      <c r="G11" s="516">
        <v>-454</v>
      </c>
      <c r="H11" s="516">
        <v>-10012</v>
      </c>
      <c r="I11" s="990">
        <v>-126611</v>
      </c>
      <c r="K11" s="1300"/>
      <c r="L11" s="1260"/>
    </row>
    <row r="12" spans="1:12" ht="20.100000000000001" customHeight="1">
      <c r="B12" s="582" t="s">
        <v>873</v>
      </c>
      <c r="C12" s="1047">
        <v>36679</v>
      </c>
      <c r="D12" s="1047">
        <v>23315</v>
      </c>
      <c r="E12" s="1047">
        <v>22057</v>
      </c>
      <c r="F12" s="1047">
        <v>15909</v>
      </c>
      <c r="G12" s="1047">
        <v>191</v>
      </c>
      <c r="H12" s="1047">
        <v>8474</v>
      </c>
      <c r="I12" s="583">
        <v>106625</v>
      </c>
      <c r="K12" s="1300"/>
      <c r="L12" s="1260"/>
    </row>
    <row r="13" spans="1:12" ht="20.100000000000001" customHeight="1">
      <c r="B13" s="1048" t="s">
        <v>193</v>
      </c>
      <c r="C13" s="557"/>
      <c r="D13" s="557"/>
      <c r="E13" s="557"/>
      <c r="F13" s="557"/>
      <c r="G13" s="557"/>
      <c r="H13" s="557"/>
      <c r="I13" s="587"/>
      <c r="K13" s="1300"/>
      <c r="L13" s="1260"/>
    </row>
    <row r="14" spans="1:12" ht="20.100000000000001" customHeight="1">
      <c r="B14" s="20" t="s">
        <v>131</v>
      </c>
      <c r="C14" s="181">
        <v>84170</v>
      </c>
      <c r="D14" s="181">
        <v>29580</v>
      </c>
      <c r="E14" s="181">
        <v>37772</v>
      </c>
      <c r="F14" s="181">
        <v>49489</v>
      </c>
      <c r="G14" s="181">
        <v>669</v>
      </c>
      <c r="H14" s="181">
        <v>16773</v>
      </c>
      <c r="I14" s="255">
        <v>218453</v>
      </c>
      <c r="K14" s="1300"/>
      <c r="L14" s="1260"/>
    </row>
    <row r="15" spans="1:12" ht="20.100000000000001" customHeight="1">
      <c r="B15" s="509" t="s">
        <v>66</v>
      </c>
      <c r="C15" s="511">
        <v>8253</v>
      </c>
      <c r="D15" s="511">
        <v>8987</v>
      </c>
      <c r="E15" s="511">
        <v>1856</v>
      </c>
      <c r="F15" s="511">
        <v>2656</v>
      </c>
      <c r="G15" s="511">
        <v>4</v>
      </c>
      <c r="H15" s="511">
        <v>2998</v>
      </c>
      <c r="I15" s="558">
        <v>24754</v>
      </c>
      <c r="K15" s="1300"/>
      <c r="L15" s="1260"/>
    </row>
    <row r="16" spans="1:12" ht="20.100000000000001" customHeight="1">
      <c r="B16" s="585" t="s">
        <v>391</v>
      </c>
      <c r="C16" s="557">
        <v>92423</v>
      </c>
      <c r="D16" s="557">
        <v>38567</v>
      </c>
      <c r="E16" s="557">
        <v>39628</v>
      </c>
      <c r="F16" s="557">
        <v>52145</v>
      </c>
      <c r="G16" s="557">
        <v>673</v>
      </c>
      <c r="H16" s="557">
        <v>19771</v>
      </c>
      <c r="I16" s="534">
        <v>243207</v>
      </c>
      <c r="K16" s="1300"/>
      <c r="L16" s="1260"/>
    </row>
    <row r="17" spans="2:12" ht="20.100000000000001" customHeight="1">
      <c r="B17" s="515" t="s">
        <v>392</v>
      </c>
      <c r="C17" s="517">
        <v>-55686</v>
      </c>
      <c r="D17" s="517">
        <v>-15414</v>
      </c>
      <c r="E17" s="517">
        <v>-19215</v>
      </c>
      <c r="F17" s="517">
        <v>-35245</v>
      </c>
      <c r="G17" s="517">
        <v>-551</v>
      </c>
      <c r="H17" s="517">
        <v>-10720</v>
      </c>
      <c r="I17" s="990">
        <v>-136831</v>
      </c>
      <c r="K17" s="1300"/>
      <c r="L17" s="1260"/>
    </row>
    <row r="18" spans="2:12" ht="20.100000000000001" customHeight="1">
      <c r="B18" s="582" t="s">
        <v>873</v>
      </c>
      <c r="C18" s="535">
        <v>36737</v>
      </c>
      <c r="D18" s="535">
        <v>23153</v>
      </c>
      <c r="E18" s="535">
        <v>20413</v>
      </c>
      <c r="F18" s="535">
        <v>16900</v>
      </c>
      <c r="G18" s="535">
        <v>122</v>
      </c>
      <c r="H18" s="535">
        <v>9051</v>
      </c>
      <c r="I18" s="534">
        <v>106376</v>
      </c>
      <c r="K18" s="1300"/>
      <c r="L18" s="1260"/>
    </row>
    <row r="19" spans="2:12" ht="20.100000000000001" customHeight="1">
      <c r="B19" s="1048" t="s">
        <v>218</v>
      </c>
      <c r="C19" s="1049"/>
      <c r="D19" s="581"/>
      <c r="E19" s="581"/>
      <c r="F19" s="581"/>
      <c r="G19" s="581"/>
      <c r="H19" s="581"/>
      <c r="I19" s="581"/>
      <c r="K19" s="1300"/>
      <c r="L19" s="1260"/>
    </row>
    <row r="20" spans="2:12" ht="20.100000000000001" customHeight="1">
      <c r="B20" s="20" t="s">
        <v>131</v>
      </c>
      <c r="C20" s="221">
        <v>84556</v>
      </c>
      <c r="D20" s="221">
        <v>31235</v>
      </c>
      <c r="E20" s="221">
        <v>37840</v>
      </c>
      <c r="F20" s="221">
        <v>53752</v>
      </c>
      <c r="G20" s="221">
        <v>700</v>
      </c>
      <c r="H20" s="221">
        <v>17913</v>
      </c>
      <c r="I20" s="255">
        <v>225996</v>
      </c>
      <c r="K20" s="1300"/>
      <c r="L20" s="1260"/>
    </row>
    <row r="21" spans="2:12" ht="20.100000000000001" customHeight="1">
      <c r="B21" s="509" t="s">
        <v>66</v>
      </c>
      <c r="C21" s="512">
        <v>10253</v>
      </c>
      <c r="D21" s="512">
        <v>8758</v>
      </c>
      <c r="E21" s="512">
        <v>1760</v>
      </c>
      <c r="F21" s="512">
        <v>2594</v>
      </c>
      <c r="G21" s="512">
        <v>4</v>
      </c>
      <c r="H21" s="512">
        <v>2762</v>
      </c>
      <c r="I21" s="558">
        <v>26131</v>
      </c>
      <c r="K21" s="1300"/>
      <c r="L21" s="1260"/>
    </row>
    <row r="22" spans="2:12" ht="20.100000000000001" customHeight="1">
      <c r="B22" s="585" t="s">
        <v>391</v>
      </c>
      <c r="C22" s="587">
        <v>94809</v>
      </c>
      <c r="D22" s="587">
        <v>39993</v>
      </c>
      <c r="E22" s="587">
        <v>39600</v>
      </c>
      <c r="F22" s="587">
        <v>56346</v>
      </c>
      <c r="G22" s="587">
        <v>704</v>
      </c>
      <c r="H22" s="587">
        <v>20675</v>
      </c>
      <c r="I22" s="534">
        <v>252127</v>
      </c>
      <c r="K22" s="1300"/>
      <c r="L22" s="1260"/>
    </row>
    <row r="23" spans="2:12" ht="20.100000000000001" customHeight="1">
      <c r="B23" s="515" t="s">
        <v>392</v>
      </c>
      <c r="C23" s="517">
        <v>-60270</v>
      </c>
      <c r="D23" s="517">
        <v>-23525</v>
      </c>
      <c r="E23" s="517">
        <v>-22050</v>
      </c>
      <c r="F23" s="517">
        <v>-38653</v>
      </c>
      <c r="G23" s="517">
        <v>-602</v>
      </c>
      <c r="H23" s="517">
        <v>-11260</v>
      </c>
      <c r="I23" s="990">
        <v>-156360</v>
      </c>
      <c r="K23" s="1300"/>
      <c r="L23" s="1260"/>
    </row>
    <row r="24" spans="2:12" ht="20.100000000000001" customHeight="1">
      <c r="B24" s="533" t="s">
        <v>873</v>
      </c>
      <c r="C24" s="535">
        <v>34539</v>
      </c>
      <c r="D24" s="535">
        <v>16468</v>
      </c>
      <c r="E24" s="535">
        <v>17550</v>
      </c>
      <c r="F24" s="535">
        <v>17693</v>
      </c>
      <c r="G24" s="535">
        <v>102</v>
      </c>
      <c r="H24" s="535">
        <v>9415</v>
      </c>
      <c r="I24" s="534">
        <v>95767</v>
      </c>
      <c r="K24" s="1300"/>
      <c r="L24" s="1260"/>
    </row>
    <row r="25" spans="2:12" ht="20.100000000000001" customHeight="1">
      <c r="B25" s="1048" t="s">
        <v>822</v>
      </c>
      <c r="C25" s="1049"/>
      <c r="D25" s="581"/>
      <c r="E25" s="581"/>
      <c r="F25" s="581"/>
      <c r="G25" s="581"/>
      <c r="H25" s="581"/>
      <c r="I25" s="581"/>
      <c r="K25" s="1300"/>
      <c r="L25" s="1260"/>
    </row>
    <row r="26" spans="2:12" ht="20.100000000000001" customHeight="1">
      <c r="B26" s="20" t="s">
        <v>131</v>
      </c>
      <c r="C26" s="221">
        <v>86489</v>
      </c>
      <c r="D26" s="221">
        <v>32124</v>
      </c>
      <c r="E26" s="221">
        <v>38289</v>
      </c>
      <c r="F26" s="221">
        <v>54294</v>
      </c>
      <c r="G26" s="221">
        <v>730</v>
      </c>
      <c r="H26" s="221">
        <v>18618</v>
      </c>
      <c r="I26" s="255">
        <v>230544</v>
      </c>
      <c r="K26" s="1300"/>
      <c r="L26" s="1260"/>
    </row>
    <row r="27" spans="2:12" ht="20.100000000000001" customHeight="1">
      <c r="B27" s="509" t="s">
        <v>66</v>
      </c>
      <c r="C27" s="512">
        <v>8248</v>
      </c>
      <c r="D27" s="512">
        <v>6523</v>
      </c>
      <c r="E27" s="512">
        <v>1699</v>
      </c>
      <c r="F27" s="512">
        <v>2321</v>
      </c>
      <c r="G27" s="512">
        <v>4</v>
      </c>
      <c r="H27" s="512">
        <v>2641</v>
      </c>
      <c r="I27" s="558">
        <v>21436</v>
      </c>
      <c r="K27" s="1300"/>
      <c r="L27" s="1260"/>
    </row>
    <row r="28" spans="2:12" ht="20.100000000000001" customHeight="1">
      <c r="B28" s="585" t="s">
        <v>391</v>
      </c>
      <c r="C28" s="587">
        <v>94737</v>
      </c>
      <c r="D28" s="587">
        <v>38647</v>
      </c>
      <c r="E28" s="587">
        <v>39988</v>
      </c>
      <c r="F28" s="587">
        <v>56615</v>
      </c>
      <c r="G28" s="587">
        <v>734</v>
      </c>
      <c r="H28" s="587">
        <v>21259</v>
      </c>
      <c r="I28" s="534">
        <v>251980</v>
      </c>
      <c r="K28" s="1300"/>
      <c r="L28" s="1260"/>
    </row>
    <row r="29" spans="2:12" ht="20.100000000000001" customHeight="1">
      <c r="B29" s="515" t="s">
        <v>392</v>
      </c>
      <c r="C29" s="517">
        <v>-62223</v>
      </c>
      <c r="D29" s="517">
        <v>-21686</v>
      </c>
      <c r="E29" s="517">
        <v>-22249</v>
      </c>
      <c r="F29" s="517">
        <v>-39805</v>
      </c>
      <c r="G29" s="517">
        <v>-623</v>
      </c>
      <c r="H29" s="517">
        <v>-11645</v>
      </c>
      <c r="I29" s="990">
        <v>-158231</v>
      </c>
      <c r="L29" s="1260"/>
    </row>
    <row r="30" spans="2:12" ht="20.100000000000001" customHeight="1">
      <c r="B30" s="533" t="s">
        <v>873</v>
      </c>
      <c r="C30" s="535">
        <v>32514</v>
      </c>
      <c r="D30" s="535">
        <v>16691</v>
      </c>
      <c r="E30" s="535">
        <v>17739</v>
      </c>
      <c r="F30" s="535">
        <v>16810</v>
      </c>
      <c r="G30" s="535">
        <v>111</v>
      </c>
      <c r="H30" s="535">
        <v>9614</v>
      </c>
      <c r="I30" s="534">
        <v>93479</v>
      </c>
      <c r="L30" s="1260"/>
    </row>
    <row r="31" spans="2:12" ht="20.100000000000001" customHeight="1">
      <c r="B31" s="578" t="s">
        <v>1249</v>
      </c>
      <c r="C31" s="1005"/>
      <c r="D31" s="1005"/>
      <c r="E31" s="1005"/>
      <c r="F31" s="1005"/>
      <c r="G31" s="1005"/>
      <c r="H31" s="1005"/>
      <c r="I31" s="1005"/>
      <c r="L31" s="1260"/>
    </row>
    <row r="32" spans="2:12" ht="20.100000000000001" customHeight="1">
      <c r="B32" s="20" t="s">
        <v>131</v>
      </c>
      <c r="C32" s="221">
        <v>84613</v>
      </c>
      <c r="D32" s="221">
        <v>38635</v>
      </c>
      <c r="E32" s="221">
        <v>38051</v>
      </c>
      <c r="F32" s="221">
        <v>48414</v>
      </c>
      <c r="G32" s="221"/>
      <c r="H32" s="221">
        <v>18646</v>
      </c>
      <c r="I32" s="255">
        <v>228359</v>
      </c>
      <c r="L32" s="1260"/>
    </row>
    <row r="33" spans="1:12" ht="20.100000000000001" customHeight="1">
      <c r="B33" s="509" t="s">
        <v>66</v>
      </c>
      <c r="C33" s="512">
        <v>8240</v>
      </c>
      <c r="D33" s="512">
        <v>5673</v>
      </c>
      <c r="E33" s="512">
        <v>1761</v>
      </c>
      <c r="F33" s="512">
        <v>1820</v>
      </c>
      <c r="G33" s="512"/>
      <c r="H33" s="512">
        <v>2484</v>
      </c>
      <c r="I33" s="558">
        <v>19978</v>
      </c>
      <c r="L33" s="1260"/>
    </row>
    <row r="34" spans="1:12" ht="20.100000000000001" customHeight="1">
      <c r="B34" s="585" t="s">
        <v>391</v>
      </c>
      <c r="C34" s="587">
        <v>92853</v>
      </c>
      <c r="D34" s="587">
        <v>44308</v>
      </c>
      <c r="E34" s="587">
        <v>39812</v>
      </c>
      <c r="F34" s="587">
        <v>50234</v>
      </c>
      <c r="G34" s="587"/>
      <c r="H34" s="587">
        <v>21130</v>
      </c>
      <c r="I34" s="534">
        <v>248337</v>
      </c>
      <c r="L34" s="1260"/>
    </row>
    <row r="35" spans="1:12" ht="20.100000000000001" customHeight="1">
      <c r="B35" s="515" t="s">
        <v>392</v>
      </c>
      <c r="C35" s="517">
        <v>-61898</v>
      </c>
      <c r="D35" s="517">
        <v>-21433</v>
      </c>
      <c r="E35" s="517">
        <v>-22366</v>
      </c>
      <c r="F35" s="517">
        <v>-35464</v>
      </c>
      <c r="G35" s="517"/>
      <c r="H35" s="517">
        <v>-10882</v>
      </c>
      <c r="I35" s="990">
        <v>-152043</v>
      </c>
      <c r="L35" s="1260"/>
    </row>
    <row r="36" spans="1:12" ht="20.100000000000001" customHeight="1">
      <c r="B36" s="1011" t="s">
        <v>873</v>
      </c>
      <c r="C36" s="1012">
        <v>30955</v>
      </c>
      <c r="D36" s="1012">
        <v>22875</v>
      </c>
      <c r="E36" s="1012">
        <v>17446</v>
      </c>
      <c r="F36" s="1012">
        <v>14770</v>
      </c>
      <c r="G36" s="1012"/>
      <c r="H36" s="1012">
        <v>10248</v>
      </c>
      <c r="I36" s="1013">
        <v>96294</v>
      </c>
      <c r="L36" s="1260"/>
    </row>
    <row r="37" spans="1:12" ht="20.100000000000001" customHeight="1">
      <c r="B37" s="1470" t="s">
        <v>1199</v>
      </c>
      <c r="C37" s="284"/>
      <c r="D37" s="284"/>
      <c r="E37" s="284"/>
      <c r="F37" s="284"/>
      <c r="G37" s="284"/>
      <c r="H37" s="284"/>
      <c r="I37" s="1489"/>
    </row>
    <row r="38" spans="1:12" ht="20.100000000000001" customHeight="1">
      <c r="B38" s="89"/>
      <c r="C38" s="1489"/>
      <c r="D38" s="1489"/>
      <c r="E38" s="1489"/>
      <c r="F38" s="1489"/>
      <c r="G38" s="1489"/>
      <c r="H38" s="1489"/>
      <c r="I38" s="1489"/>
      <c r="L38" s="1260"/>
    </row>
    <row r="39" spans="1:12" ht="20.100000000000001" customHeight="1">
      <c r="B39" s="285" t="s">
        <v>7</v>
      </c>
      <c r="C39" s="1010"/>
      <c r="D39" s="1010"/>
      <c r="E39" s="1010"/>
      <c r="F39" s="1010" t="s">
        <v>362</v>
      </c>
      <c r="G39" s="1010"/>
      <c r="H39" s="1010"/>
      <c r="I39" s="1010"/>
      <c r="L39" s="1260"/>
    </row>
    <row r="40" spans="1:12" ht="42.75" customHeight="1">
      <c r="B40" s="584" t="s">
        <v>874</v>
      </c>
      <c r="C40" s="572" t="s">
        <v>346</v>
      </c>
      <c r="D40" s="572" t="s">
        <v>308</v>
      </c>
      <c r="E40" s="1088" t="s">
        <v>316</v>
      </c>
      <c r="F40" s="949" t="s">
        <v>1196</v>
      </c>
      <c r="G40" s="1090" t="s">
        <v>296</v>
      </c>
      <c r="H40" s="572" t="s">
        <v>347</v>
      </c>
      <c r="I40" s="1045" t="s">
        <v>25</v>
      </c>
      <c r="L40" s="1260"/>
    </row>
    <row r="41" spans="1:12" ht="20.100000000000001" customHeight="1">
      <c r="B41" s="20" t="s">
        <v>184</v>
      </c>
      <c r="C41" s="221" t="s">
        <v>8</v>
      </c>
      <c r="D41" s="221">
        <v>1083</v>
      </c>
      <c r="E41" s="221" t="s">
        <v>8</v>
      </c>
      <c r="F41" s="221" t="s">
        <v>8</v>
      </c>
      <c r="G41" s="221">
        <v>4939</v>
      </c>
      <c r="H41" s="221">
        <v>1607</v>
      </c>
      <c r="I41" s="255">
        <v>7629</v>
      </c>
      <c r="K41" s="1300"/>
      <c r="L41" s="1260"/>
    </row>
    <row r="42" spans="1:12" ht="20.100000000000001" customHeight="1">
      <c r="B42" s="20" t="s">
        <v>193</v>
      </c>
      <c r="C42" s="221" t="s">
        <v>8</v>
      </c>
      <c r="D42" s="221">
        <v>1018</v>
      </c>
      <c r="E42" s="221" t="s">
        <v>8</v>
      </c>
      <c r="F42" s="221" t="s">
        <v>8</v>
      </c>
      <c r="G42" s="221">
        <v>7119</v>
      </c>
      <c r="H42" s="221">
        <v>1755</v>
      </c>
      <c r="I42" s="255">
        <v>9892</v>
      </c>
      <c r="K42" s="1300"/>
      <c r="L42" s="1260"/>
    </row>
    <row r="43" spans="1:12" ht="20.100000000000001" customHeight="1">
      <c r="B43" s="20" t="s">
        <v>218</v>
      </c>
      <c r="C43" s="221" t="s">
        <v>8</v>
      </c>
      <c r="D43" s="221">
        <v>1013</v>
      </c>
      <c r="E43" s="221" t="s">
        <v>8</v>
      </c>
      <c r="F43" s="221" t="s">
        <v>8</v>
      </c>
      <c r="G43" s="221">
        <v>6777</v>
      </c>
      <c r="H43" s="221">
        <v>2033</v>
      </c>
      <c r="I43" s="255">
        <v>9823</v>
      </c>
      <c r="K43" s="1300"/>
      <c r="L43" s="1260"/>
    </row>
    <row r="44" spans="1:12" ht="20.100000000000001" customHeight="1">
      <c r="A44" s="1130"/>
      <c r="B44" s="20" t="s">
        <v>619</v>
      </c>
      <c r="C44" s="221" t="s">
        <v>8</v>
      </c>
      <c r="D44" s="221" t="s">
        <v>8</v>
      </c>
      <c r="E44" s="221" t="s">
        <v>8</v>
      </c>
      <c r="F44" s="221" t="s">
        <v>8</v>
      </c>
      <c r="G44" s="221">
        <v>6740</v>
      </c>
      <c r="H44" s="221">
        <v>2494</v>
      </c>
      <c r="I44" s="280">
        <v>9234</v>
      </c>
      <c r="J44" s="1489"/>
      <c r="L44" s="1263"/>
    </row>
    <row r="45" spans="1:12" ht="20.100000000000001" customHeight="1">
      <c r="B45" s="578" t="s">
        <v>1250</v>
      </c>
      <c r="C45" s="1005"/>
      <c r="D45" s="1005"/>
      <c r="E45" s="1005"/>
      <c r="F45" s="1005"/>
      <c r="G45" s="1005"/>
      <c r="H45" s="1005"/>
      <c r="I45" s="1005"/>
      <c r="K45" s="1300"/>
      <c r="L45" s="1260"/>
    </row>
    <row r="46" spans="1:12" ht="20.100000000000001" customHeight="1">
      <c r="B46" s="20" t="s">
        <v>131</v>
      </c>
      <c r="C46" s="221" t="s">
        <v>8</v>
      </c>
      <c r="D46" s="221" t="s">
        <v>8</v>
      </c>
      <c r="E46" s="221" t="s">
        <v>8</v>
      </c>
      <c r="F46" s="221">
        <v>1445</v>
      </c>
      <c r="G46" s="221"/>
      <c r="H46" s="221">
        <v>5505</v>
      </c>
      <c r="I46" s="255">
        <v>6949</v>
      </c>
      <c r="K46" s="1300"/>
      <c r="L46" s="1260"/>
    </row>
    <row r="47" spans="1:12" ht="20.100000000000001" customHeight="1">
      <c r="B47" s="509" t="s">
        <v>66</v>
      </c>
      <c r="C47" s="512" t="s">
        <v>8</v>
      </c>
      <c r="D47" s="512" t="s">
        <v>8</v>
      </c>
      <c r="E47" s="512" t="s">
        <v>8</v>
      </c>
      <c r="F47" s="512" t="s">
        <v>8</v>
      </c>
      <c r="G47" s="512"/>
      <c r="H47" s="512" t="s">
        <v>8</v>
      </c>
      <c r="I47" s="558" t="s">
        <v>8</v>
      </c>
      <c r="K47" s="1300"/>
      <c r="L47" s="1260"/>
    </row>
    <row r="48" spans="1:12" ht="20.100000000000001" customHeight="1">
      <c r="B48" s="585" t="s">
        <v>391</v>
      </c>
      <c r="C48" s="587" t="s">
        <v>8</v>
      </c>
      <c r="D48" s="587" t="s">
        <v>8</v>
      </c>
      <c r="E48" s="587" t="s">
        <v>8</v>
      </c>
      <c r="F48" s="587">
        <v>1445</v>
      </c>
      <c r="G48" s="587"/>
      <c r="H48" s="587">
        <v>5505</v>
      </c>
      <c r="I48" s="534">
        <v>6949</v>
      </c>
      <c r="K48" s="1300"/>
      <c r="L48" s="1260"/>
    </row>
    <row r="49" spans="2:12" ht="20.100000000000001" customHeight="1">
      <c r="B49" s="515" t="s">
        <v>392</v>
      </c>
      <c r="C49" s="517" t="s">
        <v>8</v>
      </c>
      <c r="D49" s="517" t="s">
        <v>8</v>
      </c>
      <c r="E49" s="517" t="s">
        <v>8</v>
      </c>
      <c r="F49" s="517">
        <v>-471</v>
      </c>
      <c r="G49" s="517"/>
      <c r="H49" s="517">
        <v>-2742</v>
      </c>
      <c r="I49" s="990">
        <v>-3213</v>
      </c>
      <c r="K49" s="1300"/>
      <c r="L49" s="1260"/>
    </row>
    <row r="50" spans="2:12" ht="20.100000000000001" customHeight="1">
      <c r="B50" s="952" t="s">
        <v>873</v>
      </c>
      <c r="C50" s="955" t="s">
        <v>8</v>
      </c>
      <c r="D50" s="955" t="s">
        <v>8</v>
      </c>
      <c r="E50" s="955" t="s">
        <v>8</v>
      </c>
      <c r="F50" s="955">
        <v>973</v>
      </c>
      <c r="G50" s="955"/>
      <c r="H50" s="955">
        <v>2763</v>
      </c>
      <c r="I50" s="944">
        <v>3737</v>
      </c>
      <c r="K50" s="1300"/>
      <c r="L50" s="1260"/>
    </row>
    <row r="51" spans="2:12" ht="20.100000000000001" customHeight="1">
      <c r="B51" s="1470" t="s">
        <v>1199</v>
      </c>
    </row>
  </sheetData>
  <mergeCells count="2">
    <mergeCell ref="B4:I4"/>
    <mergeCell ref="B1:C1"/>
  </mergeCells>
  <hyperlinks>
    <hyperlink ref="A2" location="Summary!A1" display=" " xr:uid="{310C5E53-DE5B-4822-888A-3DD5047A647E}"/>
  </hyperlinks>
  <pageMargins left="0.75" right="0.75" top="1" bottom="1" header="0.5" footer="0.5"/>
  <pageSetup paperSize="9" scale="56" orientation="portrait" horizontalDpi="4294967292" verticalDpi="4294967292" r:id="rId1"/>
  <headerFooter>
    <oddFooter>&amp;L&amp;1#&amp;"Calibri"&amp;10&amp;K000000TOTAL Classification: Restricted Distribution TOTAL - All rights reserved</oddFooter>
  </headerFooter>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6038F-DCD1-4EEF-A1C1-22EEB6C7A15A}">
  <sheetPr>
    <tabColor rgb="FF32C8C8"/>
  </sheetPr>
  <dimension ref="A1:M79"/>
  <sheetViews>
    <sheetView showGridLines="0" zoomScaleNormal="100" zoomScaleSheetLayoutView="85" zoomScalePageLayoutView="140" workbookViewId="0"/>
  </sheetViews>
  <sheetFormatPr baseColWidth="10" defaultColWidth="10.875" defaultRowHeight="20.100000000000001" customHeight="1"/>
  <cols>
    <col min="1" max="1" width="5.5" style="1298" customWidth="1"/>
    <col min="2" max="2" width="46.125" style="1298" customWidth="1"/>
    <col min="3" max="9" width="13.25" style="1298" customWidth="1"/>
    <col min="10" max="10" width="5.5" style="1130" customWidth="1"/>
    <col min="11" max="16384" width="10.875" style="1130"/>
  </cols>
  <sheetData>
    <row r="1" spans="1:13" ht="20.100000000000001" customHeight="1">
      <c r="B1" s="1663" t="s">
        <v>1305</v>
      </c>
      <c r="C1" s="1663"/>
    </row>
    <row r="2" spans="1:13" ht="20.100000000000001" customHeight="1">
      <c r="A2" s="1131" t="s">
        <v>11</v>
      </c>
      <c r="B2" s="1727" t="s">
        <v>1306</v>
      </c>
      <c r="C2" s="1727"/>
      <c r="D2" s="1727"/>
      <c r="E2" s="1727"/>
      <c r="F2" s="1727"/>
      <c r="G2" s="1727"/>
      <c r="H2" s="1014"/>
      <c r="I2" s="1014"/>
      <c r="J2" s="636"/>
      <c r="K2" s="636"/>
      <c r="L2" s="636"/>
      <c r="M2" s="636"/>
    </row>
    <row r="4" spans="1:13" ht="188.25" customHeight="1">
      <c r="B4" s="1728" t="s">
        <v>1278</v>
      </c>
      <c r="C4" s="1728"/>
      <c r="D4" s="1728"/>
      <c r="E4" s="1728"/>
      <c r="F4" s="1728"/>
      <c r="G4" s="1728"/>
      <c r="H4" s="1728"/>
      <c r="I4" s="1728"/>
      <c r="J4" s="1094"/>
      <c r="K4" s="1094"/>
      <c r="L4" s="1094"/>
      <c r="M4" s="1094"/>
    </row>
    <row r="5" spans="1:13" ht="20.100000000000001" customHeight="1">
      <c r="B5" s="278" t="s">
        <v>7</v>
      </c>
      <c r="C5" s="996"/>
      <c r="D5" s="996"/>
      <c r="E5" s="996"/>
      <c r="F5" s="996" t="s">
        <v>361</v>
      </c>
      <c r="G5" s="996"/>
      <c r="H5" s="996"/>
      <c r="I5" s="996"/>
    </row>
    <row r="6" spans="1:13" ht="42.75" customHeight="1">
      <c r="B6" s="1090"/>
      <c r="C6" s="577" t="s">
        <v>346</v>
      </c>
      <c r="D6" s="577" t="s">
        <v>308</v>
      </c>
      <c r="E6" s="1090" t="s">
        <v>316</v>
      </c>
      <c r="F6" s="949" t="s">
        <v>1196</v>
      </c>
      <c r="G6" s="1090" t="s">
        <v>296</v>
      </c>
      <c r="H6" s="577" t="s">
        <v>347</v>
      </c>
      <c r="I6" s="1045" t="s">
        <v>25</v>
      </c>
    </row>
    <row r="7" spans="1:13" ht="20.100000000000001" customHeight="1">
      <c r="B7" s="1491" t="s">
        <v>184</v>
      </c>
      <c r="C7" s="1492"/>
      <c r="D7" s="1492"/>
      <c r="E7" s="1492"/>
      <c r="F7" s="1492"/>
      <c r="G7" s="1492"/>
      <c r="H7" s="1492"/>
      <c r="I7" s="1493"/>
      <c r="L7" s="1260"/>
    </row>
    <row r="8" spans="1:13" ht="20.100000000000001" customHeight="1">
      <c r="B8" s="20" t="s">
        <v>393</v>
      </c>
      <c r="C8" s="181">
        <v>79258</v>
      </c>
      <c r="D8" s="181">
        <v>41224</v>
      </c>
      <c r="E8" s="181">
        <v>44630</v>
      </c>
      <c r="F8" s="181">
        <v>65812</v>
      </c>
      <c r="G8" s="181">
        <v>508</v>
      </c>
      <c r="H8" s="181">
        <v>121614</v>
      </c>
      <c r="I8" s="280">
        <v>353046</v>
      </c>
      <c r="L8" s="1260"/>
    </row>
    <row r="9" spans="1:13" ht="20.100000000000001" customHeight="1">
      <c r="B9" s="20" t="s">
        <v>394</v>
      </c>
      <c r="C9" s="181">
        <v>-19236</v>
      </c>
      <c r="D9" s="181">
        <v>-21282</v>
      </c>
      <c r="E9" s="181">
        <v>-9690</v>
      </c>
      <c r="F9" s="181">
        <v>-16693</v>
      </c>
      <c r="G9" s="181">
        <v>-226</v>
      </c>
      <c r="H9" s="181">
        <v>-95749</v>
      </c>
      <c r="I9" s="280">
        <v>-162876</v>
      </c>
      <c r="L9" s="1260"/>
    </row>
    <row r="10" spans="1:13" ht="20.100000000000001" customHeight="1">
      <c r="B10" s="20" t="s">
        <v>395</v>
      </c>
      <c r="C10" s="181">
        <v>-13861</v>
      </c>
      <c r="D10" s="181">
        <v>-6584</v>
      </c>
      <c r="E10" s="181">
        <v>-4582</v>
      </c>
      <c r="F10" s="181">
        <v>-16246</v>
      </c>
      <c r="G10" s="181">
        <v>-135</v>
      </c>
      <c r="H10" s="181">
        <v>-6656</v>
      </c>
      <c r="I10" s="280">
        <v>-48064</v>
      </c>
      <c r="L10" s="1260"/>
    </row>
    <row r="11" spans="1:13" ht="20.100000000000001" customHeight="1">
      <c r="B11" s="89" t="s">
        <v>396</v>
      </c>
      <c r="C11" s="113">
        <v>-16357</v>
      </c>
      <c r="D11" s="113">
        <v>-2322</v>
      </c>
      <c r="E11" s="113">
        <v>-5514</v>
      </c>
      <c r="F11" s="113">
        <v>-19781</v>
      </c>
      <c r="G11" s="113">
        <v>-63</v>
      </c>
      <c r="H11" s="113">
        <v>-5965</v>
      </c>
      <c r="I11" s="282">
        <v>-50002</v>
      </c>
      <c r="L11" s="1260"/>
    </row>
    <row r="12" spans="1:13" ht="20.100000000000001" customHeight="1">
      <c r="B12" s="287" t="s">
        <v>876</v>
      </c>
      <c r="C12" s="1015">
        <v>29804</v>
      </c>
      <c r="D12" s="1015">
        <v>11036</v>
      </c>
      <c r="E12" s="1015">
        <v>24844</v>
      </c>
      <c r="F12" s="1015">
        <v>13092</v>
      </c>
      <c r="G12" s="1015">
        <v>84</v>
      </c>
      <c r="H12" s="1015">
        <v>13244</v>
      </c>
      <c r="I12" s="289">
        <v>92104</v>
      </c>
      <c r="L12" s="1260"/>
    </row>
    <row r="13" spans="1:13" ht="20.100000000000001" customHeight="1">
      <c r="B13" s="1007" t="s">
        <v>397</v>
      </c>
      <c r="C13" s="1008">
        <v>-8277</v>
      </c>
      <c r="D13" s="1008">
        <v>-5479</v>
      </c>
      <c r="E13" s="1008">
        <v>-11933</v>
      </c>
      <c r="F13" s="1008">
        <v>-3125</v>
      </c>
      <c r="G13" s="1008">
        <v>-16</v>
      </c>
      <c r="H13" s="1008">
        <v>-5469</v>
      </c>
      <c r="I13" s="1018">
        <v>-34299</v>
      </c>
      <c r="L13" s="1260"/>
    </row>
    <row r="14" spans="1:13" ht="33" customHeight="1">
      <c r="B14" s="1021" t="s">
        <v>875</v>
      </c>
      <c r="C14" s="953">
        <v>21527</v>
      </c>
      <c r="D14" s="953">
        <v>5557</v>
      </c>
      <c r="E14" s="953">
        <v>12911</v>
      </c>
      <c r="F14" s="953">
        <v>9967</v>
      </c>
      <c r="G14" s="953">
        <v>68</v>
      </c>
      <c r="H14" s="953">
        <v>7775</v>
      </c>
      <c r="I14" s="1006">
        <v>57805</v>
      </c>
      <c r="L14" s="1260"/>
    </row>
    <row r="15" spans="1:13" ht="15.75">
      <c r="B15" s="290" t="s">
        <v>193</v>
      </c>
      <c r="C15" s="419"/>
      <c r="D15" s="419"/>
      <c r="E15" s="419"/>
      <c r="F15" s="419"/>
      <c r="G15" s="419"/>
      <c r="H15" s="419"/>
      <c r="I15" s="291"/>
      <c r="L15" s="1260"/>
    </row>
    <row r="16" spans="1:13" ht="15.75">
      <c r="B16" s="20" t="s">
        <v>398</v>
      </c>
      <c r="C16" s="181">
        <v>70854</v>
      </c>
      <c r="D16" s="181">
        <v>50810</v>
      </c>
      <c r="E16" s="181">
        <v>43142</v>
      </c>
      <c r="F16" s="181">
        <v>47679</v>
      </c>
      <c r="G16" s="181">
        <v>436</v>
      </c>
      <c r="H16" s="181">
        <v>110796</v>
      </c>
      <c r="I16" s="280">
        <v>323717</v>
      </c>
      <c r="L16" s="1260"/>
    </row>
    <row r="17" spans="2:12" ht="15.75">
      <c r="B17" s="20" t="s">
        <v>394</v>
      </c>
      <c r="C17" s="181">
        <v>-18940</v>
      </c>
      <c r="D17" s="181">
        <v>-20843</v>
      </c>
      <c r="E17" s="181">
        <v>-9618</v>
      </c>
      <c r="F17" s="181">
        <v>-14526</v>
      </c>
      <c r="G17" s="181">
        <v>-224</v>
      </c>
      <c r="H17" s="181">
        <v>-85511</v>
      </c>
      <c r="I17" s="280">
        <v>-149662</v>
      </c>
      <c r="L17" s="1260"/>
    </row>
    <row r="18" spans="2:12" ht="15.75">
      <c r="B18" s="20" t="s">
        <v>395</v>
      </c>
      <c r="C18" s="181">
        <v>-14942</v>
      </c>
      <c r="D18" s="181">
        <v>-9171</v>
      </c>
      <c r="E18" s="181">
        <v>-3948</v>
      </c>
      <c r="F18" s="181">
        <v>-14734</v>
      </c>
      <c r="G18" s="181">
        <v>-107</v>
      </c>
      <c r="H18" s="181">
        <v>-7865</v>
      </c>
      <c r="I18" s="280">
        <v>-50767</v>
      </c>
      <c r="L18" s="1260"/>
    </row>
    <row r="19" spans="2:12" ht="15.75">
      <c r="B19" s="89" t="s">
        <v>396</v>
      </c>
      <c r="C19" s="113">
        <v>-12341</v>
      </c>
      <c r="D19" s="113">
        <v>-1790</v>
      </c>
      <c r="E19" s="113">
        <v>-3953</v>
      </c>
      <c r="F19" s="113">
        <v>-10846</v>
      </c>
      <c r="G19" s="113">
        <v>-46</v>
      </c>
      <c r="H19" s="113">
        <v>-4887</v>
      </c>
      <c r="I19" s="282">
        <v>-33863</v>
      </c>
      <c r="L19" s="1260"/>
    </row>
    <row r="20" spans="2:12" ht="15.75">
      <c r="B20" s="287" t="s">
        <v>876</v>
      </c>
      <c r="C20" s="1015">
        <v>24631</v>
      </c>
      <c r="D20" s="1015">
        <v>19006</v>
      </c>
      <c r="E20" s="1015">
        <v>25623</v>
      </c>
      <c r="F20" s="1015">
        <v>7573</v>
      </c>
      <c r="G20" s="1015">
        <v>59</v>
      </c>
      <c r="H20" s="1015">
        <v>12533</v>
      </c>
      <c r="I20" s="289">
        <v>89425</v>
      </c>
      <c r="L20" s="1260"/>
    </row>
    <row r="21" spans="2:12" ht="15.75">
      <c r="B21" s="1007" t="s">
        <v>397</v>
      </c>
      <c r="C21" s="1008">
        <v>-10004</v>
      </c>
      <c r="D21" s="1008">
        <v>-10061</v>
      </c>
      <c r="E21" s="1008">
        <v>-12276</v>
      </c>
      <c r="F21" s="1008">
        <v>-1341</v>
      </c>
      <c r="G21" s="1008">
        <v>-11</v>
      </c>
      <c r="H21" s="1008">
        <v>-5143</v>
      </c>
      <c r="I21" s="1018">
        <v>-38836</v>
      </c>
      <c r="L21" s="1260"/>
    </row>
    <row r="22" spans="2:12" ht="24">
      <c r="B22" s="1021" t="s">
        <v>875</v>
      </c>
      <c r="C22" s="953">
        <v>14627</v>
      </c>
      <c r="D22" s="953">
        <v>8945</v>
      </c>
      <c r="E22" s="953">
        <v>13347</v>
      </c>
      <c r="F22" s="953">
        <v>6232</v>
      </c>
      <c r="G22" s="953">
        <v>48</v>
      </c>
      <c r="H22" s="953">
        <v>7390</v>
      </c>
      <c r="I22" s="1006">
        <v>50589</v>
      </c>
      <c r="L22" s="1260"/>
    </row>
    <row r="23" spans="2:12" ht="20.100000000000001" customHeight="1">
      <c r="B23" s="290" t="s">
        <v>1251</v>
      </c>
      <c r="C23" s="1493"/>
      <c r="D23" s="1493"/>
      <c r="E23" s="1493"/>
      <c r="F23" s="1493"/>
      <c r="G23" s="1493"/>
      <c r="H23" s="1493"/>
      <c r="I23" s="1493"/>
      <c r="L23" s="1260"/>
    </row>
    <row r="24" spans="2:12" ht="20.100000000000001" customHeight="1">
      <c r="B24" s="20" t="s">
        <v>393</v>
      </c>
      <c r="C24" s="181">
        <v>39525</v>
      </c>
      <c r="D24" s="181">
        <v>32649</v>
      </c>
      <c r="E24" s="181">
        <v>28961</v>
      </c>
      <c r="F24" s="181">
        <v>27290</v>
      </c>
      <c r="G24" s="181">
        <v>341</v>
      </c>
      <c r="H24" s="181">
        <v>85550</v>
      </c>
      <c r="I24" s="280">
        <v>214316</v>
      </c>
      <c r="L24" s="1260"/>
    </row>
    <row r="25" spans="2:12" ht="20.100000000000001" customHeight="1">
      <c r="B25" s="20" t="s">
        <v>394</v>
      </c>
      <c r="C25" s="181">
        <v>-13333</v>
      </c>
      <c r="D25" s="181">
        <v>-14028</v>
      </c>
      <c r="E25" s="181">
        <v>-7303</v>
      </c>
      <c r="F25" s="181">
        <v>-10264</v>
      </c>
      <c r="G25" s="181">
        <v>-208</v>
      </c>
      <c r="H25" s="181">
        <v>-65377</v>
      </c>
      <c r="I25" s="280">
        <v>-110513</v>
      </c>
      <c r="L25" s="1260"/>
    </row>
    <row r="26" spans="2:12" ht="20.100000000000001" customHeight="1">
      <c r="B26" s="20" t="s">
        <v>395</v>
      </c>
      <c r="C26" s="181">
        <v>-13150</v>
      </c>
      <c r="D26" s="181">
        <v>-8873</v>
      </c>
      <c r="E26" s="181">
        <v>-4268</v>
      </c>
      <c r="F26" s="181">
        <v>-11924</v>
      </c>
      <c r="G26" s="181">
        <v>-110</v>
      </c>
      <c r="H26" s="181">
        <v>-7948</v>
      </c>
      <c r="I26" s="280">
        <v>-46273</v>
      </c>
      <c r="L26" s="1260"/>
    </row>
    <row r="27" spans="2:12" ht="20.100000000000001" customHeight="1">
      <c r="B27" s="89" t="s">
        <v>396</v>
      </c>
      <c r="C27" s="113">
        <v>-4682</v>
      </c>
      <c r="D27" s="113">
        <v>-859</v>
      </c>
      <c r="E27" s="113">
        <v>-985</v>
      </c>
      <c r="F27" s="113">
        <v>-2912</v>
      </c>
      <c r="G27" s="113">
        <v>-16</v>
      </c>
      <c r="H27" s="113">
        <v>-2741</v>
      </c>
      <c r="I27" s="282">
        <v>-12195</v>
      </c>
      <c r="L27" s="1260"/>
    </row>
    <row r="28" spans="2:12" ht="20.100000000000001" customHeight="1">
      <c r="B28" s="287" t="s">
        <v>876</v>
      </c>
      <c r="C28" s="1015">
        <v>8360</v>
      </c>
      <c r="D28" s="1015">
        <v>8889</v>
      </c>
      <c r="E28" s="1015">
        <v>16405</v>
      </c>
      <c r="F28" s="1015">
        <v>2190</v>
      </c>
      <c r="G28" s="1015">
        <v>7</v>
      </c>
      <c r="H28" s="1015">
        <v>9484</v>
      </c>
      <c r="I28" s="289">
        <v>45335</v>
      </c>
      <c r="L28" s="1260"/>
    </row>
    <row r="29" spans="2:12" ht="20.100000000000001" customHeight="1">
      <c r="B29" s="1007" t="s">
        <v>397</v>
      </c>
      <c r="C29" s="1009">
        <v>-4124</v>
      </c>
      <c r="D29" s="1009">
        <v>-4885</v>
      </c>
      <c r="E29" s="1009">
        <v>-7690</v>
      </c>
      <c r="F29" s="1009">
        <v>-506</v>
      </c>
      <c r="G29" s="1009">
        <v>7</v>
      </c>
      <c r="H29" s="1009">
        <v>-3705</v>
      </c>
      <c r="I29" s="1018">
        <v>-20903</v>
      </c>
      <c r="L29" s="1260"/>
    </row>
    <row r="30" spans="2:12" ht="33" customHeight="1">
      <c r="B30" s="1021" t="s">
        <v>875</v>
      </c>
      <c r="C30" s="986">
        <v>4236</v>
      </c>
      <c r="D30" s="986">
        <v>4004</v>
      </c>
      <c r="E30" s="986">
        <v>8715</v>
      </c>
      <c r="F30" s="986">
        <v>1684</v>
      </c>
      <c r="G30" s="986">
        <v>14</v>
      </c>
      <c r="H30" s="986">
        <v>5779</v>
      </c>
      <c r="I30" s="1004">
        <v>24432</v>
      </c>
      <c r="L30" s="1260"/>
    </row>
    <row r="31" spans="2:12" ht="20.100000000000001" customHeight="1">
      <c r="B31" s="1470" t="s">
        <v>1252</v>
      </c>
      <c r="C31" s="1017"/>
      <c r="D31" s="1017"/>
      <c r="E31" s="1017"/>
      <c r="F31" s="1017"/>
      <c r="G31" s="1017"/>
      <c r="H31" s="1017"/>
      <c r="I31" s="1017"/>
      <c r="L31" s="1260"/>
    </row>
    <row r="32" spans="2:12" ht="20.100000000000001" customHeight="1">
      <c r="B32" s="1016"/>
      <c r="C32" s="1017"/>
      <c r="D32" s="1017"/>
      <c r="E32" s="1017"/>
      <c r="F32" s="1017"/>
      <c r="G32" s="1017"/>
      <c r="H32" s="1017"/>
      <c r="I32" s="1017"/>
      <c r="L32" s="1260"/>
    </row>
    <row r="33" spans="2:12" ht="20.100000000000001" customHeight="1">
      <c r="B33" s="278" t="s">
        <v>7</v>
      </c>
      <c r="C33" s="996"/>
      <c r="D33" s="996"/>
      <c r="E33" s="996"/>
      <c r="F33" s="996" t="s">
        <v>361</v>
      </c>
      <c r="G33" s="996"/>
      <c r="H33" s="996"/>
      <c r="I33" s="996"/>
      <c r="L33" s="1260"/>
    </row>
    <row r="34" spans="2:12" ht="42.75" customHeight="1">
      <c r="B34" s="1090"/>
      <c r="C34" s="577" t="s">
        <v>346</v>
      </c>
      <c r="D34" s="577" t="s">
        <v>308</v>
      </c>
      <c r="E34" s="1090" t="s">
        <v>316</v>
      </c>
      <c r="F34" s="949" t="s">
        <v>1196</v>
      </c>
      <c r="G34" s="1090" t="s">
        <v>296</v>
      </c>
      <c r="H34" s="577" t="s">
        <v>347</v>
      </c>
      <c r="I34" s="1045" t="s">
        <v>25</v>
      </c>
      <c r="L34" s="1260"/>
    </row>
    <row r="35" spans="2:12" ht="20.100000000000001" customHeight="1">
      <c r="B35" s="290" t="s">
        <v>619</v>
      </c>
      <c r="C35" s="1493"/>
      <c r="D35" s="1493"/>
      <c r="E35" s="1493"/>
      <c r="F35" s="1493"/>
      <c r="G35" s="1493"/>
      <c r="H35" s="1493"/>
      <c r="I35" s="1493"/>
      <c r="L35" s="1260"/>
    </row>
    <row r="36" spans="2:12" ht="20.100000000000001" customHeight="1">
      <c r="B36" s="20" t="s">
        <v>393</v>
      </c>
      <c r="C36" s="181">
        <v>88082</v>
      </c>
      <c r="D36" s="181">
        <v>58716</v>
      </c>
      <c r="E36" s="181">
        <v>47667</v>
      </c>
      <c r="F36" s="181">
        <v>81227</v>
      </c>
      <c r="G36" s="181">
        <v>400</v>
      </c>
      <c r="H36" s="181">
        <v>132166</v>
      </c>
      <c r="I36" s="280">
        <v>408258</v>
      </c>
      <c r="L36" s="1260"/>
    </row>
    <row r="37" spans="2:12" ht="20.100000000000001" customHeight="1">
      <c r="B37" s="20" t="s">
        <v>394</v>
      </c>
      <c r="C37" s="181">
        <v>-24040</v>
      </c>
      <c r="D37" s="181">
        <v>-20512</v>
      </c>
      <c r="E37" s="181">
        <v>-8397</v>
      </c>
      <c r="F37" s="181">
        <v>-16328</v>
      </c>
      <c r="G37" s="181">
        <v>-202</v>
      </c>
      <c r="H37" s="181">
        <v>-103307</v>
      </c>
      <c r="I37" s="280">
        <v>-172786</v>
      </c>
      <c r="L37" s="1260"/>
    </row>
    <row r="38" spans="2:12" ht="20.100000000000001" customHeight="1">
      <c r="B38" s="20" t="s">
        <v>395</v>
      </c>
      <c r="C38" s="181">
        <v>-15412</v>
      </c>
      <c r="D38" s="181">
        <v>-9542</v>
      </c>
      <c r="E38" s="181">
        <v>-4118</v>
      </c>
      <c r="F38" s="181">
        <v>-14541</v>
      </c>
      <c r="G38" s="181">
        <v>-86</v>
      </c>
      <c r="H38" s="181">
        <v>-9191</v>
      </c>
      <c r="I38" s="280">
        <v>-52890</v>
      </c>
      <c r="L38" s="1260"/>
    </row>
    <row r="39" spans="2:12" ht="20.100000000000001" customHeight="1">
      <c r="B39" s="89" t="s">
        <v>396</v>
      </c>
      <c r="C39" s="113">
        <v>-14474</v>
      </c>
      <c r="D39" s="113">
        <v>-3415</v>
      </c>
      <c r="E39" s="113">
        <v>-5520</v>
      </c>
      <c r="F39" s="113">
        <v>-30532</v>
      </c>
      <c r="G39" s="113">
        <v>-50</v>
      </c>
      <c r="H39" s="113">
        <v>-5116</v>
      </c>
      <c r="I39" s="282">
        <v>-59107</v>
      </c>
      <c r="L39" s="1260"/>
    </row>
    <row r="40" spans="2:12" ht="20.100000000000001" customHeight="1">
      <c r="B40" s="287" t="s">
        <v>876</v>
      </c>
      <c r="C40" s="1015">
        <v>34156</v>
      </c>
      <c r="D40" s="1015">
        <v>25247</v>
      </c>
      <c r="E40" s="1015">
        <v>29632</v>
      </c>
      <c r="F40" s="1015">
        <v>19826</v>
      </c>
      <c r="G40" s="1015">
        <v>62</v>
      </c>
      <c r="H40" s="1015">
        <v>14552</v>
      </c>
      <c r="I40" s="289">
        <v>123475</v>
      </c>
      <c r="L40" s="1260"/>
    </row>
    <row r="41" spans="2:12" ht="20.100000000000001" customHeight="1">
      <c r="B41" s="1007" t="s">
        <v>397</v>
      </c>
      <c r="C41" s="1009">
        <v>-16610</v>
      </c>
      <c r="D41" s="1009">
        <v>-12913</v>
      </c>
      <c r="E41" s="1009">
        <v>-14259</v>
      </c>
      <c r="F41" s="1009">
        <v>-6941</v>
      </c>
      <c r="G41" s="1009">
        <v>-10</v>
      </c>
      <c r="H41" s="1009">
        <v>-6331</v>
      </c>
      <c r="I41" s="1018">
        <v>-57064</v>
      </c>
      <c r="L41" s="1260"/>
    </row>
    <row r="42" spans="2:12" ht="37.5" customHeight="1">
      <c r="B42" s="1021" t="s">
        <v>875</v>
      </c>
      <c r="C42" s="986">
        <v>17546</v>
      </c>
      <c r="D42" s="986">
        <v>12334</v>
      </c>
      <c r="E42" s="986">
        <v>15373</v>
      </c>
      <c r="F42" s="986">
        <v>12885</v>
      </c>
      <c r="G42" s="986">
        <v>52</v>
      </c>
      <c r="H42" s="986">
        <v>8221</v>
      </c>
      <c r="I42" s="1004">
        <v>66411</v>
      </c>
      <c r="L42" s="1260"/>
    </row>
    <row r="43" spans="2:12" ht="20.100000000000001" customHeight="1">
      <c r="B43" s="1491" t="s">
        <v>936</v>
      </c>
      <c r="C43" s="1494"/>
      <c r="D43" s="1494"/>
      <c r="E43" s="1494"/>
      <c r="F43" s="1494"/>
      <c r="G43" s="1494"/>
      <c r="H43" s="1494"/>
      <c r="I43" s="1494"/>
      <c r="L43" s="1260"/>
    </row>
    <row r="44" spans="2:12" ht="20.100000000000001" customHeight="1">
      <c r="B44" s="20" t="s">
        <v>393</v>
      </c>
      <c r="C44" s="221">
        <v>125701</v>
      </c>
      <c r="D44" s="221">
        <v>117978</v>
      </c>
      <c r="E44" s="221">
        <v>61701</v>
      </c>
      <c r="F44" s="221">
        <v>165523</v>
      </c>
      <c r="G44" s="221"/>
      <c r="H44" s="221">
        <v>181680</v>
      </c>
      <c r="I44" s="280">
        <v>652583</v>
      </c>
      <c r="L44" s="1260"/>
    </row>
    <row r="45" spans="2:12" ht="20.100000000000001" customHeight="1">
      <c r="B45" s="20" t="s">
        <v>394</v>
      </c>
      <c r="C45" s="221">
        <v>-27589</v>
      </c>
      <c r="D45" s="221">
        <v>-34944</v>
      </c>
      <c r="E45" s="221">
        <v>-9358</v>
      </c>
      <c r="F45" s="221">
        <v>-20919</v>
      </c>
      <c r="G45" s="221"/>
      <c r="H45" s="221">
        <v>-148030</v>
      </c>
      <c r="I45" s="280">
        <v>-240840</v>
      </c>
      <c r="L45" s="1260"/>
    </row>
    <row r="46" spans="2:12" ht="20.100000000000001" customHeight="1">
      <c r="B46" s="20" t="s">
        <v>395</v>
      </c>
      <c r="C46" s="221">
        <v>-15040</v>
      </c>
      <c r="D46" s="221">
        <v>-12470</v>
      </c>
      <c r="E46" s="221">
        <v>-4024</v>
      </c>
      <c r="F46" s="221">
        <v>-13695</v>
      </c>
      <c r="G46" s="221"/>
      <c r="H46" s="221">
        <v>-8923</v>
      </c>
      <c r="I46" s="280">
        <v>-54153</v>
      </c>
      <c r="L46" s="1260"/>
    </row>
    <row r="47" spans="2:12" ht="20.100000000000001" customHeight="1">
      <c r="B47" s="89" t="s">
        <v>396</v>
      </c>
      <c r="C47" s="141">
        <v>-30512</v>
      </c>
      <c r="D47" s="141">
        <v>-12121</v>
      </c>
      <c r="E47" s="141">
        <v>-9502</v>
      </c>
      <c r="F47" s="141">
        <v>-92432</v>
      </c>
      <c r="G47" s="141"/>
      <c r="H47" s="141">
        <v>-7562</v>
      </c>
      <c r="I47" s="282">
        <v>-152130</v>
      </c>
      <c r="L47" s="1260"/>
    </row>
    <row r="48" spans="2:12" ht="20.100000000000001" customHeight="1">
      <c r="B48" s="287" t="s">
        <v>876</v>
      </c>
      <c r="C48" s="288">
        <v>52560</v>
      </c>
      <c r="D48" s="288">
        <v>58442</v>
      </c>
      <c r="E48" s="288">
        <v>38817</v>
      </c>
      <c r="F48" s="288">
        <v>38476</v>
      </c>
      <c r="G48" s="288"/>
      <c r="H48" s="288">
        <v>17165</v>
      </c>
      <c r="I48" s="289">
        <v>205461</v>
      </c>
      <c r="L48" s="1260"/>
    </row>
    <row r="49" spans="2:12" ht="20.100000000000001" customHeight="1">
      <c r="B49" s="1007" t="s">
        <v>397</v>
      </c>
      <c r="C49" s="1009">
        <v>-24939</v>
      </c>
      <c r="D49" s="1009">
        <v>-28526</v>
      </c>
      <c r="E49" s="1009">
        <v>-19929</v>
      </c>
      <c r="F49" s="1009">
        <v>-15412</v>
      </c>
      <c r="G49" s="1009"/>
      <c r="H49" s="1009">
        <v>-7255</v>
      </c>
      <c r="I49" s="1018">
        <v>-96061</v>
      </c>
      <c r="L49" s="1260"/>
    </row>
    <row r="50" spans="2:12" ht="33" customHeight="1">
      <c r="B50" s="1021" t="s">
        <v>875</v>
      </c>
      <c r="C50" s="955">
        <v>27621</v>
      </c>
      <c r="D50" s="955">
        <v>29916</v>
      </c>
      <c r="E50" s="955">
        <v>18887</v>
      </c>
      <c r="F50" s="955">
        <v>23064</v>
      </c>
      <c r="G50" s="955"/>
      <c r="H50" s="955">
        <v>9911</v>
      </c>
      <c r="I50" s="1006">
        <v>109399</v>
      </c>
      <c r="L50" s="1260"/>
    </row>
    <row r="51" spans="2:12" ht="20.100000000000001" customHeight="1">
      <c r="B51" s="1019" t="s">
        <v>399</v>
      </c>
      <c r="C51" s="579"/>
      <c r="D51" s="579"/>
      <c r="E51" s="579"/>
      <c r="F51" s="579"/>
      <c r="G51" s="579"/>
      <c r="H51" s="579"/>
      <c r="I51" s="579"/>
      <c r="L51" s="1260"/>
    </row>
    <row r="52" spans="2:12" ht="20.100000000000001" customHeight="1">
      <c r="B52" s="20" t="s">
        <v>400</v>
      </c>
      <c r="C52" s="221">
        <v>1440</v>
      </c>
      <c r="D52" s="221" t="s">
        <v>8</v>
      </c>
      <c r="E52" s="221" t="s">
        <v>8</v>
      </c>
      <c r="F52" s="221" t="s">
        <v>8</v>
      </c>
      <c r="G52" s="221" t="s">
        <v>8</v>
      </c>
      <c r="H52" s="221" t="s">
        <v>8</v>
      </c>
      <c r="I52" s="255">
        <v>1440</v>
      </c>
      <c r="K52" s="1300"/>
      <c r="L52" s="1260"/>
    </row>
    <row r="53" spans="2:12" ht="20.100000000000001" customHeight="1">
      <c r="B53" s="20" t="s">
        <v>401</v>
      </c>
      <c r="C53" s="221">
        <v>968</v>
      </c>
      <c r="D53" s="221" t="s">
        <v>8</v>
      </c>
      <c r="E53" s="221" t="s">
        <v>8</v>
      </c>
      <c r="F53" s="221" t="s">
        <v>8</v>
      </c>
      <c r="G53" s="221" t="s">
        <v>8</v>
      </c>
      <c r="H53" s="221" t="s">
        <v>8</v>
      </c>
      <c r="I53" s="255">
        <v>968</v>
      </c>
      <c r="K53" s="1300"/>
      <c r="L53" s="1260"/>
    </row>
    <row r="54" spans="2:12" ht="20.100000000000001" customHeight="1">
      <c r="B54" s="20" t="s">
        <v>402</v>
      </c>
      <c r="C54" s="221">
        <v>61</v>
      </c>
      <c r="D54" s="221" t="s">
        <v>8</v>
      </c>
      <c r="E54" s="221" t="s">
        <v>8</v>
      </c>
      <c r="F54" s="221" t="s">
        <v>8</v>
      </c>
      <c r="G54" s="221" t="s">
        <v>8</v>
      </c>
      <c r="H54" s="221" t="s">
        <v>8</v>
      </c>
      <c r="I54" s="255">
        <v>61</v>
      </c>
      <c r="K54" s="1300"/>
      <c r="L54" s="1260"/>
    </row>
    <row r="55" spans="2:12" ht="20.100000000000001" customHeight="1">
      <c r="B55" s="89" t="s">
        <v>824</v>
      </c>
      <c r="C55" s="141">
        <v>740</v>
      </c>
      <c r="D55" s="141" t="s">
        <v>8</v>
      </c>
      <c r="E55" s="141" t="s">
        <v>8</v>
      </c>
      <c r="F55" s="141" t="s">
        <v>8</v>
      </c>
      <c r="G55" s="141" t="s">
        <v>8</v>
      </c>
      <c r="H55" s="141" t="s">
        <v>8</v>
      </c>
      <c r="I55" s="282">
        <v>740</v>
      </c>
      <c r="L55" s="1260"/>
    </row>
    <row r="56" spans="2:12" ht="20.100000000000001" customHeight="1">
      <c r="B56" s="952" t="s">
        <v>1253</v>
      </c>
      <c r="C56" s="955">
        <v>1148</v>
      </c>
      <c r="D56" s="955" t="s">
        <v>8</v>
      </c>
      <c r="E56" s="955" t="s">
        <v>8</v>
      </c>
      <c r="F56" s="955" t="s">
        <v>8</v>
      </c>
      <c r="G56" s="955"/>
      <c r="H56" s="955" t="s">
        <v>8</v>
      </c>
      <c r="I56" s="1006">
        <v>1148</v>
      </c>
      <c r="L56" s="1260"/>
    </row>
    <row r="57" spans="2:12" ht="20.100000000000001" customHeight="1">
      <c r="B57" s="1495"/>
      <c r="C57" s="1496"/>
      <c r="D57" s="1496"/>
      <c r="E57" s="1496"/>
      <c r="F57" s="1496"/>
      <c r="G57" s="1496"/>
      <c r="H57" s="1496"/>
      <c r="I57" s="1496"/>
      <c r="L57" s="1260"/>
    </row>
    <row r="58" spans="2:12" ht="20.100000000000001" customHeight="1">
      <c r="B58" s="285" t="s">
        <v>7</v>
      </c>
      <c r="C58" s="1010"/>
      <c r="D58" s="1010"/>
      <c r="E58" s="1010"/>
      <c r="F58" s="1010" t="s">
        <v>362</v>
      </c>
      <c r="G58" s="1010"/>
      <c r="H58" s="1010"/>
      <c r="I58" s="1010"/>
      <c r="L58" s="1260"/>
    </row>
    <row r="59" spans="2:12" ht="42.75" customHeight="1">
      <c r="B59" s="1019" t="s">
        <v>877</v>
      </c>
      <c r="C59" s="1050" t="s">
        <v>346</v>
      </c>
      <c r="D59" s="1050" t="s">
        <v>308</v>
      </c>
      <c r="E59" s="1051" t="s">
        <v>316</v>
      </c>
      <c r="F59" s="949" t="s">
        <v>1196</v>
      </c>
      <c r="G59" s="1051" t="s">
        <v>296</v>
      </c>
      <c r="H59" s="1050" t="s">
        <v>347</v>
      </c>
      <c r="I59" s="1045" t="s">
        <v>25</v>
      </c>
      <c r="L59" s="1260"/>
    </row>
    <row r="60" spans="2:12" ht="19.5" customHeight="1">
      <c r="B60" s="20" t="s">
        <v>400</v>
      </c>
      <c r="C60" s="221">
        <v>635</v>
      </c>
      <c r="D60" s="221">
        <v>1019</v>
      </c>
      <c r="E60" s="221" t="s">
        <v>8</v>
      </c>
      <c r="F60" s="221" t="s">
        <v>8</v>
      </c>
      <c r="G60" s="221">
        <v>10843</v>
      </c>
      <c r="H60" s="221">
        <v>6255</v>
      </c>
      <c r="I60" s="280">
        <v>18752</v>
      </c>
      <c r="L60" s="1260"/>
    </row>
    <row r="61" spans="2:12" ht="19.5" customHeight="1">
      <c r="B61" s="20" t="s">
        <v>401</v>
      </c>
      <c r="C61" s="221">
        <v>82</v>
      </c>
      <c r="D61" s="221">
        <v>264</v>
      </c>
      <c r="E61" s="221" t="s">
        <v>8</v>
      </c>
      <c r="F61" s="221" t="s">
        <v>8</v>
      </c>
      <c r="G61" s="221">
        <v>11155</v>
      </c>
      <c r="H61" s="221">
        <v>4371</v>
      </c>
      <c r="I61" s="280">
        <v>15872</v>
      </c>
      <c r="L61" s="1260"/>
    </row>
    <row r="62" spans="2:12" ht="19.5" customHeight="1">
      <c r="B62" s="20" t="s">
        <v>402</v>
      </c>
      <c r="C62" s="221">
        <v>20</v>
      </c>
      <c r="D62" s="221">
        <v>-33</v>
      </c>
      <c r="E62" s="221" t="s">
        <v>8</v>
      </c>
      <c r="F62" s="221" t="s">
        <v>8</v>
      </c>
      <c r="G62" s="221">
        <v>6993</v>
      </c>
      <c r="H62" s="221">
        <v>1612</v>
      </c>
      <c r="I62" s="280">
        <v>8592</v>
      </c>
      <c r="L62" s="1260"/>
    </row>
    <row r="63" spans="2:12" ht="19.5" customHeight="1">
      <c r="B63" s="20" t="s">
        <v>824</v>
      </c>
      <c r="C63" s="221">
        <v>1180</v>
      </c>
      <c r="D63" s="221" t="s">
        <v>8</v>
      </c>
      <c r="E63" s="221" t="s">
        <v>8</v>
      </c>
      <c r="F63" s="221" t="s">
        <v>8</v>
      </c>
      <c r="G63" s="221">
        <v>13800</v>
      </c>
      <c r="H63" s="221">
        <v>5867</v>
      </c>
      <c r="I63" s="280">
        <v>20847</v>
      </c>
      <c r="L63" s="1260"/>
    </row>
    <row r="64" spans="2:12" ht="20.100000000000001" customHeight="1">
      <c r="B64" s="578" t="s">
        <v>1254</v>
      </c>
      <c r="C64" s="579"/>
      <c r="D64" s="579"/>
      <c r="E64" s="579"/>
      <c r="F64" s="579"/>
      <c r="G64" s="579"/>
      <c r="H64" s="579"/>
      <c r="I64" s="579"/>
      <c r="L64" s="1260"/>
    </row>
    <row r="65" spans="2:12" ht="20.100000000000001" customHeight="1">
      <c r="B65" s="20" t="s">
        <v>393</v>
      </c>
      <c r="C65" s="221">
        <v>9596</v>
      </c>
      <c r="D65" s="221" t="s">
        <v>8</v>
      </c>
      <c r="E65" s="221" t="s">
        <v>8</v>
      </c>
      <c r="F65" s="221">
        <v>31691.287171610147</v>
      </c>
      <c r="G65" s="221"/>
      <c r="H65" s="221">
        <v>91597</v>
      </c>
      <c r="I65" s="280">
        <v>132883.96501285367</v>
      </c>
      <c r="L65" s="1260"/>
    </row>
    <row r="66" spans="2:12" ht="20.100000000000001" customHeight="1">
      <c r="B66" s="20" t="s">
        <v>394</v>
      </c>
      <c r="C66" s="221">
        <v>-217</v>
      </c>
      <c r="D66" s="221" t="s">
        <v>8</v>
      </c>
      <c r="E66" s="221" t="s">
        <v>8</v>
      </c>
      <c r="F66" s="221">
        <v>-3716.3936701419575</v>
      </c>
      <c r="G66" s="221"/>
      <c r="H66" s="221">
        <v>-63146</v>
      </c>
      <c r="I66" s="280">
        <v>-67079.300935199382</v>
      </c>
      <c r="L66" s="1260"/>
    </row>
    <row r="67" spans="2:12" ht="20.100000000000001" customHeight="1">
      <c r="B67" s="20" t="s">
        <v>395</v>
      </c>
      <c r="C67" s="221" t="s">
        <v>8</v>
      </c>
      <c r="D67" s="221" t="s">
        <v>8</v>
      </c>
      <c r="E67" s="221" t="s">
        <v>8</v>
      </c>
      <c r="F67" s="221">
        <v>-131.03280696021022</v>
      </c>
      <c r="G67" s="221"/>
      <c r="H67" s="221">
        <v>-3370</v>
      </c>
      <c r="I67" s="282">
        <v>-3501</v>
      </c>
      <c r="L67" s="1260"/>
    </row>
    <row r="68" spans="2:12" ht="20.100000000000001" customHeight="1">
      <c r="B68" s="292" t="s">
        <v>396</v>
      </c>
      <c r="C68" s="141">
        <v>-2090</v>
      </c>
      <c r="D68" s="141" t="s">
        <v>8</v>
      </c>
      <c r="E68" s="141" t="s">
        <v>8</v>
      </c>
      <c r="F68" s="141">
        <v>-7368.3614433008634</v>
      </c>
      <c r="G68" s="141"/>
      <c r="H68" s="141">
        <v>-4312</v>
      </c>
      <c r="I68" s="282">
        <v>-13770</v>
      </c>
    </row>
    <row r="69" spans="2:12" ht="20.100000000000001" customHeight="1">
      <c r="B69" s="287" t="s">
        <v>876</v>
      </c>
      <c r="C69" s="288">
        <v>7289</v>
      </c>
      <c r="D69" s="288" t="s">
        <v>8</v>
      </c>
      <c r="E69" s="288" t="s">
        <v>8</v>
      </c>
      <c r="F69" s="288">
        <v>20475.499251207115</v>
      </c>
      <c r="G69" s="288"/>
      <c r="H69" s="288">
        <v>20770</v>
      </c>
      <c r="I69" s="289">
        <v>48534</v>
      </c>
      <c r="L69" s="1260"/>
    </row>
    <row r="70" spans="2:12" ht="20.100000000000001" customHeight="1">
      <c r="B70" s="1007" t="s">
        <v>397</v>
      </c>
      <c r="C70" s="1009">
        <v>-3289</v>
      </c>
      <c r="D70" s="1009" t="s">
        <v>8</v>
      </c>
      <c r="E70" s="1009" t="s">
        <v>8</v>
      </c>
      <c r="F70" s="1009">
        <v>-10506.990982660931</v>
      </c>
      <c r="G70" s="1009"/>
      <c r="H70" s="1009">
        <v>-11447</v>
      </c>
      <c r="I70" s="1020">
        <v>-25243</v>
      </c>
      <c r="L70" s="1260"/>
    </row>
    <row r="71" spans="2:12" ht="24">
      <c r="B71" s="1021" t="s">
        <v>875</v>
      </c>
      <c r="C71" s="955">
        <v>3999</v>
      </c>
      <c r="D71" s="955" t="s">
        <v>8</v>
      </c>
      <c r="E71" s="955" t="s">
        <v>8</v>
      </c>
      <c r="F71" s="955">
        <v>9968.5082685461839</v>
      </c>
      <c r="G71" s="955"/>
      <c r="H71" s="955">
        <v>9323</v>
      </c>
      <c r="I71" s="1006">
        <v>23291</v>
      </c>
      <c r="L71" s="1260"/>
    </row>
    <row r="72" spans="2:12" ht="20.100000000000001" customHeight="1">
      <c r="B72" s="1470" t="s">
        <v>1252</v>
      </c>
    </row>
    <row r="79" spans="2:12" ht="20.100000000000001" customHeight="1">
      <c r="H79" s="1260"/>
    </row>
  </sheetData>
  <mergeCells count="3">
    <mergeCell ref="B2:G2"/>
    <mergeCell ref="B4:I4"/>
    <mergeCell ref="B1:C1"/>
  </mergeCells>
  <hyperlinks>
    <hyperlink ref="A2" location="Summary!A1" display=" " xr:uid="{AE36EFE9-BECA-40E8-8185-78E6D1C8BA47}"/>
  </hyperlinks>
  <pageMargins left="0.74803149606299213" right="0.74803149606299213" top="0.98425196850393704" bottom="0.98425196850393704" header="0.51181102362204722" footer="0.51181102362204722"/>
  <pageSetup paperSize="9" scale="39" orientation="portrait" horizontalDpi="4294967292" verticalDpi="4294967292" r:id="rId1"/>
  <headerFooter>
    <oddFooter>&amp;L&amp;1#&amp;"Calibri"&amp;10&amp;K000000TOTAL Classification: Restricted Distribution TOTAL - All rights reserved</oddFooter>
  </headerFooter>
  <rowBreaks count="1" manualBreakCount="1">
    <brk id="31" max="9" man="1"/>
  </rowBreaks>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1447A-343C-43D0-9B25-03BB992E3E90}">
  <sheetPr>
    <tabColor rgb="FF32C8C8"/>
  </sheetPr>
  <dimension ref="A1:K32"/>
  <sheetViews>
    <sheetView showGridLines="0" zoomScaleNormal="100" zoomScaleSheetLayoutView="100" zoomScalePageLayoutView="140" workbookViewId="0"/>
  </sheetViews>
  <sheetFormatPr baseColWidth="10" defaultColWidth="10.875" defaultRowHeight="20.100000000000001" customHeight="1"/>
  <cols>
    <col min="1" max="1" width="5.5" style="1298" customWidth="1"/>
    <col min="2" max="2" width="59.125" style="1298" customWidth="1"/>
    <col min="3" max="3" width="12.875" style="1298" customWidth="1"/>
    <col min="4" max="7" width="12" style="1298" customWidth="1"/>
    <col min="8" max="8" width="5.5" style="1130" customWidth="1"/>
    <col min="9" max="16384" width="10.875" style="1130"/>
  </cols>
  <sheetData>
    <row r="1" spans="1:11" ht="20.100000000000001" customHeight="1">
      <c r="B1" s="1663" t="s">
        <v>1305</v>
      </c>
      <c r="C1" s="1663"/>
    </row>
    <row r="2" spans="1:11" ht="20.100000000000001" customHeight="1">
      <c r="A2" s="1131" t="s">
        <v>11</v>
      </c>
      <c r="B2" s="1729" t="s">
        <v>403</v>
      </c>
      <c r="C2" s="1729"/>
      <c r="D2" s="1729"/>
      <c r="E2" s="1729"/>
      <c r="F2" s="1729"/>
      <c r="G2" s="1729"/>
      <c r="H2" s="636"/>
      <c r="I2" s="636"/>
    </row>
    <row r="3" spans="1:11" ht="20.100000000000001" customHeight="1">
      <c r="B3" s="1077"/>
      <c r="C3" s="1077"/>
      <c r="D3" s="1077"/>
      <c r="E3" s="1077"/>
      <c r="F3" s="1077"/>
      <c r="G3" s="1077"/>
      <c r="H3" s="636"/>
      <c r="I3" s="636"/>
    </row>
    <row r="4" spans="1:11" ht="20.100000000000001" customHeight="1">
      <c r="B4" s="1497" t="s">
        <v>879</v>
      </c>
      <c r="C4" s="1497"/>
      <c r="G4" s="1498"/>
    </row>
    <row r="5" spans="1:11" ht="20.100000000000001" customHeight="1">
      <c r="B5" s="1023" t="s">
        <v>404</v>
      </c>
      <c r="C5" s="1084">
        <v>2022</v>
      </c>
      <c r="D5" s="1087">
        <v>2021</v>
      </c>
      <c r="E5" s="1087">
        <v>2020</v>
      </c>
      <c r="F5" s="1087">
        <v>2019</v>
      </c>
      <c r="G5" s="1087">
        <v>2018</v>
      </c>
      <c r="H5" s="1300"/>
      <c r="I5" s="1300"/>
    </row>
    <row r="6" spans="1:11" ht="20.100000000000001" customHeight="1">
      <c r="B6" s="585" t="s">
        <v>1255</v>
      </c>
      <c r="C6" s="586">
        <v>66411</v>
      </c>
      <c r="D6" s="587">
        <v>24432</v>
      </c>
      <c r="E6" s="587">
        <v>50589</v>
      </c>
      <c r="F6" s="535">
        <v>57805</v>
      </c>
      <c r="G6" s="535">
        <v>37097</v>
      </c>
    </row>
    <row r="7" spans="1:11" ht="20.100000000000001" customHeight="1">
      <c r="B7" s="20" t="s">
        <v>405</v>
      </c>
      <c r="C7" s="295">
        <v>-42852</v>
      </c>
      <c r="D7" s="296">
        <v>-26636</v>
      </c>
      <c r="E7" s="296">
        <v>-12095</v>
      </c>
      <c r="F7" s="222">
        <v>-23292</v>
      </c>
      <c r="G7" s="222">
        <v>-23700</v>
      </c>
    </row>
    <row r="8" spans="1:11" ht="20.100000000000001" customHeight="1">
      <c r="B8" s="20" t="s">
        <v>406</v>
      </c>
      <c r="C8" s="295">
        <v>107114</v>
      </c>
      <c r="D8" s="296">
        <v>86421</v>
      </c>
      <c r="E8" s="296">
        <v>-55732</v>
      </c>
      <c r="F8" s="222">
        <v>-15484</v>
      </c>
      <c r="G8" s="222">
        <v>28420</v>
      </c>
    </row>
    <row r="9" spans="1:11" ht="20.100000000000001" customHeight="1">
      <c r="B9" s="20" t="s">
        <v>407</v>
      </c>
      <c r="C9" s="295">
        <v>5367</v>
      </c>
      <c r="D9" s="296">
        <v>5128</v>
      </c>
      <c r="E9" s="296">
        <v>335</v>
      </c>
      <c r="F9" s="222">
        <v>558</v>
      </c>
      <c r="G9" s="222">
        <v>8412</v>
      </c>
    </row>
    <row r="10" spans="1:11" ht="20.100000000000001" customHeight="1">
      <c r="B10" s="7" t="s">
        <v>408</v>
      </c>
      <c r="C10" s="295">
        <v>-2986</v>
      </c>
      <c r="D10" s="296">
        <v>-2057</v>
      </c>
      <c r="E10" s="296">
        <v>-1000</v>
      </c>
      <c r="F10" s="222">
        <v>-1735</v>
      </c>
      <c r="G10" s="222">
        <v>-1071</v>
      </c>
      <c r="H10" s="1300"/>
      <c r="I10" s="1300"/>
      <c r="J10" s="1300"/>
      <c r="K10" s="1300"/>
    </row>
    <row r="11" spans="1:11" ht="20.100000000000001" customHeight="1">
      <c r="B11" s="20" t="s">
        <v>409</v>
      </c>
      <c r="C11" s="295">
        <v>7656</v>
      </c>
      <c r="D11" s="296">
        <v>6367</v>
      </c>
      <c r="E11" s="296">
        <v>7419</v>
      </c>
      <c r="F11" s="222">
        <v>6755</v>
      </c>
      <c r="G11" s="222">
        <v>6636</v>
      </c>
    </row>
    <row r="12" spans="1:11" ht="20.100000000000001" customHeight="1">
      <c r="B12" s="20" t="s">
        <v>410</v>
      </c>
      <c r="C12" s="295">
        <v>5516</v>
      </c>
      <c r="D12" s="296">
        <v>-5189</v>
      </c>
      <c r="E12" s="296">
        <v>13635</v>
      </c>
      <c r="F12" s="222">
        <v>7845</v>
      </c>
      <c r="G12" s="222">
        <v>4588</v>
      </c>
    </row>
    <row r="13" spans="1:11" ht="20.100000000000001" customHeight="1">
      <c r="B13" s="15" t="s">
        <v>1256</v>
      </c>
      <c r="C13" s="295">
        <v>6637</v>
      </c>
      <c r="D13" s="296">
        <v>2443</v>
      </c>
      <c r="E13" s="296">
        <v>5059</v>
      </c>
      <c r="F13" s="222">
        <v>5780</v>
      </c>
      <c r="G13" s="222">
        <v>3710</v>
      </c>
    </row>
    <row r="14" spans="1:11" ht="20.100000000000001" customHeight="1">
      <c r="B14" s="20" t="s">
        <v>411</v>
      </c>
      <c r="C14" s="295">
        <v>-49265</v>
      </c>
      <c r="D14" s="296">
        <v>-24718</v>
      </c>
      <c r="E14" s="296">
        <v>15919</v>
      </c>
      <c r="F14" s="222">
        <v>12146</v>
      </c>
      <c r="G14" s="222">
        <v>-11538</v>
      </c>
    </row>
    <row r="15" spans="1:11" ht="20.100000000000001" customHeight="1">
      <c r="B15" s="20" t="s">
        <v>825</v>
      </c>
      <c r="C15" s="295">
        <v>6248</v>
      </c>
      <c r="D15" s="296">
        <v>218</v>
      </c>
      <c r="E15" s="296">
        <v>329</v>
      </c>
      <c r="F15" s="222">
        <v>266</v>
      </c>
      <c r="G15" s="222">
        <v>7876</v>
      </c>
    </row>
    <row r="16" spans="1:11" ht="20.100000000000001" customHeight="1">
      <c r="B16" s="509" t="s">
        <v>808</v>
      </c>
      <c r="C16" s="1024">
        <v>-448</v>
      </c>
      <c r="D16" s="1025">
        <v>2</v>
      </c>
      <c r="E16" s="1025">
        <v>-26</v>
      </c>
      <c r="F16" s="513">
        <v>-55</v>
      </c>
      <c r="G16" s="513">
        <v>-2625</v>
      </c>
    </row>
    <row r="17" spans="2:7" ht="20.100000000000001" customHeight="1">
      <c r="B17" s="952" t="s">
        <v>878</v>
      </c>
      <c r="C17" s="1026">
        <v>109399</v>
      </c>
      <c r="D17" s="955">
        <v>66411</v>
      </c>
      <c r="E17" s="955">
        <v>24432</v>
      </c>
      <c r="F17" s="955">
        <v>50589</v>
      </c>
      <c r="G17" s="955">
        <v>57805</v>
      </c>
    </row>
    <row r="18" spans="2:7" ht="20.100000000000001" customHeight="1">
      <c r="B18" s="1022"/>
      <c r="C18" s="978"/>
      <c r="D18" s="978"/>
      <c r="E18" s="978"/>
      <c r="F18" s="978"/>
      <c r="G18" s="978"/>
    </row>
    <row r="19" spans="2:7" ht="20.100000000000001" customHeight="1">
      <c r="B19" s="1497" t="s">
        <v>880</v>
      </c>
      <c r="F19" s="1499"/>
      <c r="G19" s="1499"/>
    </row>
    <row r="20" spans="2:7" ht="20.100000000000001" customHeight="1">
      <c r="B20" s="1023" t="s">
        <v>7</v>
      </c>
      <c r="C20" s="1084">
        <v>2022</v>
      </c>
      <c r="D20" s="1087">
        <v>2021</v>
      </c>
      <c r="E20" s="1087">
        <v>2020</v>
      </c>
      <c r="F20" s="1087">
        <v>2019</v>
      </c>
      <c r="G20" s="1087">
        <v>2018</v>
      </c>
    </row>
    <row r="21" spans="2:7" ht="20.100000000000001" customHeight="1">
      <c r="B21" s="585" t="s">
        <v>1255</v>
      </c>
      <c r="C21" s="586">
        <v>20847</v>
      </c>
      <c r="D21" s="587">
        <v>8592</v>
      </c>
      <c r="E21" s="587">
        <v>15872</v>
      </c>
      <c r="F21" s="535">
        <v>18752</v>
      </c>
      <c r="G21" s="535">
        <v>14942</v>
      </c>
    </row>
    <row r="22" spans="2:7" ht="20.100000000000001" customHeight="1">
      <c r="B22" s="20" t="s">
        <v>405</v>
      </c>
      <c r="C22" s="298">
        <v>-7676</v>
      </c>
      <c r="D22" s="296">
        <v>-5154</v>
      </c>
      <c r="E22" s="296">
        <v>-2133</v>
      </c>
      <c r="F22" s="222">
        <v>-3160</v>
      </c>
      <c r="G22" s="222">
        <v>-3248</v>
      </c>
    </row>
    <row r="23" spans="2:7" ht="20.100000000000001" customHeight="1">
      <c r="B23" s="20" t="s">
        <v>406</v>
      </c>
      <c r="C23" s="298">
        <v>17470</v>
      </c>
      <c r="D23" s="296">
        <v>18084</v>
      </c>
      <c r="E23" s="296">
        <v>-12705</v>
      </c>
      <c r="F23" s="222">
        <v>-8191</v>
      </c>
      <c r="G23" s="222">
        <v>7322</v>
      </c>
    </row>
    <row r="24" spans="2:7" ht="20.100000000000001" customHeight="1">
      <c r="B24" s="20" t="s">
        <v>407</v>
      </c>
      <c r="C24" s="298">
        <v>172</v>
      </c>
      <c r="D24" s="296">
        <v>1365</v>
      </c>
      <c r="E24" s="296">
        <v>234</v>
      </c>
      <c r="F24" s="299">
        <v>4386</v>
      </c>
      <c r="G24" s="299">
        <v>76</v>
      </c>
    </row>
    <row r="25" spans="2:7" ht="20.100000000000001" customHeight="1">
      <c r="B25" s="20" t="s">
        <v>408</v>
      </c>
      <c r="C25" s="298">
        <v>-209</v>
      </c>
      <c r="D25" s="296">
        <v>-525</v>
      </c>
      <c r="E25" s="296">
        <v>-172</v>
      </c>
      <c r="F25" s="222">
        <v>-736</v>
      </c>
      <c r="G25" s="222">
        <v>-255</v>
      </c>
    </row>
    <row r="26" spans="2:7" ht="20.100000000000001" customHeight="1">
      <c r="B26" s="20" t="s">
        <v>409</v>
      </c>
      <c r="C26" s="298">
        <v>1016</v>
      </c>
      <c r="D26" s="296">
        <v>880</v>
      </c>
      <c r="E26" s="296">
        <v>851</v>
      </c>
      <c r="F26" s="222">
        <v>845</v>
      </c>
      <c r="G26" s="222">
        <v>789</v>
      </c>
    </row>
    <row r="27" spans="2:7" ht="20.100000000000001" customHeight="1">
      <c r="B27" s="20" t="s">
        <v>410</v>
      </c>
      <c r="C27" s="298">
        <v>-7675</v>
      </c>
      <c r="D27" s="296">
        <v>-574</v>
      </c>
      <c r="E27" s="296">
        <v>-1868</v>
      </c>
      <c r="F27" s="222">
        <v>-104</v>
      </c>
      <c r="G27" s="222">
        <v>1030</v>
      </c>
    </row>
    <row r="28" spans="2:7" ht="20.100000000000001" customHeight="1">
      <c r="B28" s="15" t="s">
        <v>1256</v>
      </c>
      <c r="C28" s="298">
        <v>2084</v>
      </c>
      <c r="D28" s="296">
        <v>859</v>
      </c>
      <c r="E28" s="296">
        <v>1587</v>
      </c>
      <c r="F28" s="222">
        <v>1875</v>
      </c>
      <c r="G28" s="222">
        <v>1494</v>
      </c>
    </row>
    <row r="29" spans="2:7" ht="20.100000000000001" customHeight="1">
      <c r="B29" s="20" t="s">
        <v>411</v>
      </c>
      <c r="C29" s="298">
        <v>-2318</v>
      </c>
      <c r="D29" s="296">
        <v>-2343</v>
      </c>
      <c r="E29" s="296">
        <v>6926</v>
      </c>
      <c r="F29" s="222">
        <v>2205</v>
      </c>
      <c r="G29" s="222">
        <v>-3691</v>
      </c>
    </row>
    <row r="30" spans="2:7" ht="20.100000000000001" customHeight="1">
      <c r="B30" s="20" t="s">
        <v>825</v>
      </c>
      <c r="C30" s="295" t="s">
        <v>8</v>
      </c>
      <c r="D30" s="296" t="s">
        <v>8</v>
      </c>
      <c r="E30" s="296" t="s">
        <v>8</v>
      </c>
      <c r="F30" s="222" t="s">
        <v>8</v>
      </c>
      <c r="G30" s="222">
        <v>388</v>
      </c>
    </row>
    <row r="31" spans="2:7" ht="20.100000000000001" customHeight="1">
      <c r="B31" s="509" t="s">
        <v>808</v>
      </c>
      <c r="C31" s="1027">
        <v>-420</v>
      </c>
      <c r="D31" s="1025">
        <v>-337</v>
      </c>
      <c r="E31" s="1025" t="s">
        <v>8</v>
      </c>
      <c r="F31" s="513" t="s">
        <v>8</v>
      </c>
      <c r="G31" s="513">
        <v>-95</v>
      </c>
    </row>
    <row r="32" spans="2:7" ht="20.100000000000001" customHeight="1">
      <c r="B32" s="952" t="s">
        <v>878</v>
      </c>
      <c r="C32" s="1028">
        <v>23291</v>
      </c>
      <c r="D32" s="955">
        <v>20847</v>
      </c>
      <c r="E32" s="955">
        <v>8592</v>
      </c>
      <c r="F32" s="955">
        <v>15872</v>
      </c>
      <c r="G32" s="955">
        <v>18752</v>
      </c>
    </row>
  </sheetData>
  <mergeCells count="2">
    <mergeCell ref="B2:G2"/>
    <mergeCell ref="B1:C1"/>
  </mergeCells>
  <hyperlinks>
    <hyperlink ref="A2" location="Summary!A1" display=" " xr:uid="{D02D2B47-9840-400D-8326-AADA0523A938}"/>
  </hyperlinks>
  <pageMargins left="0.75" right="0.75" top="1" bottom="1" header="0.5" footer="0.5"/>
  <pageSetup paperSize="9" scale="52" orientation="portrait" horizontalDpi="4294967292" verticalDpi="4294967292" r:id="rId1"/>
  <headerFooter>
    <oddFooter>&amp;L&amp;1#&amp;"Calibri"&amp;10&amp;K000000TOTAL Classification: Restricted Distribution TOTAL - All rights reserved</oddFooter>
  </headerFooter>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FD38C-79E7-46CC-985C-BB7DA951A278}">
  <sheetPr>
    <tabColor rgb="FF32C8C8"/>
  </sheetPr>
  <dimension ref="A1:K54"/>
  <sheetViews>
    <sheetView showGridLines="0" zoomScale="115" zoomScaleNormal="115" zoomScaleSheetLayoutView="100" zoomScalePageLayoutView="140" workbookViewId="0"/>
  </sheetViews>
  <sheetFormatPr baseColWidth="10" defaultColWidth="10.875" defaultRowHeight="20.100000000000001" customHeight="1"/>
  <cols>
    <col min="1" max="1" width="5.5" style="1298" customWidth="1"/>
    <col min="2" max="2" width="27" style="1298" customWidth="1"/>
    <col min="3" max="9" width="12.375" style="1298" customWidth="1"/>
    <col min="10" max="10" width="5.125" style="1298" customWidth="1"/>
    <col min="11" max="11" width="12.375" style="1298" customWidth="1"/>
    <col min="12" max="12" width="5.5" style="1130" customWidth="1"/>
    <col min="13" max="16384" width="10.875" style="1130"/>
  </cols>
  <sheetData>
    <row r="1" spans="1:9" ht="20.100000000000001" customHeight="1">
      <c r="B1" s="1663" t="s">
        <v>1305</v>
      </c>
      <c r="C1" s="1663"/>
    </row>
    <row r="2" spans="1:9" ht="20.100000000000001" customHeight="1">
      <c r="A2" s="1131" t="s">
        <v>11</v>
      </c>
      <c r="B2" s="1738" t="s">
        <v>412</v>
      </c>
      <c r="C2" s="1738"/>
      <c r="D2" s="1738"/>
      <c r="E2" s="1738"/>
      <c r="F2" s="1738"/>
      <c r="G2" s="1738"/>
      <c r="H2" s="1738"/>
      <c r="I2" s="1738"/>
    </row>
    <row r="3" spans="1:9" ht="20.100000000000001" customHeight="1">
      <c r="D3" s="1500"/>
      <c r="E3" s="1500"/>
    </row>
    <row r="4" spans="1:9" ht="20.100000000000001" customHeight="1">
      <c r="B4" s="1734" t="s">
        <v>413</v>
      </c>
      <c r="C4" s="1734"/>
      <c r="D4" s="1739">
        <v>2022</v>
      </c>
      <c r="E4" s="1739"/>
      <c r="F4" s="1739">
        <v>2021</v>
      </c>
      <c r="G4" s="1739"/>
      <c r="H4" s="1739">
        <v>2020</v>
      </c>
      <c r="I4" s="1739"/>
    </row>
    <row r="5" spans="1:9" ht="42.75" customHeight="1">
      <c r="B5" s="1737" t="s">
        <v>414</v>
      </c>
      <c r="C5" s="1737"/>
      <c r="D5" s="589" t="s">
        <v>583</v>
      </c>
      <c r="E5" s="1501" t="s">
        <v>415</v>
      </c>
      <c r="F5" s="949" t="s">
        <v>811</v>
      </c>
      <c r="G5" s="1502" t="s">
        <v>415</v>
      </c>
      <c r="H5" s="949" t="s">
        <v>811</v>
      </c>
      <c r="I5" s="949" t="s">
        <v>415</v>
      </c>
    </row>
    <row r="6" spans="1:9" ht="20.100000000000001" customHeight="1">
      <c r="B6" s="20" t="s">
        <v>346</v>
      </c>
      <c r="C6" s="1503" t="s">
        <v>247</v>
      </c>
      <c r="D6" s="270">
        <v>81599</v>
      </c>
      <c r="E6" s="153">
        <v>883</v>
      </c>
      <c r="F6" s="270">
        <v>86711</v>
      </c>
      <c r="G6" s="153">
        <v>955</v>
      </c>
      <c r="H6" s="270">
        <v>97001</v>
      </c>
      <c r="I6" s="270">
        <v>800</v>
      </c>
    </row>
    <row r="7" spans="1:9" ht="20.100000000000001" customHeight="1">
      <c r="B7" s="76"/>
      <c r="C7" s="1504" t="s">
        <v>417</v>
      </c>
      <c r="D7" s="947">
        <v>42598</v>
      </c>
      <c r="E7" s="1505">
        <v>202</v>
      </c>
      <c r="F7" s="947">
        <v>44739</v>
      </c>
      <c r="G7" s="1505">
        <v>214</v>
      </c>
      <c r="H7" s="947">
        <v>56918</v>
      </c>
      <c r="I7" s="947">
        <v>210</v>
      </c>
    </row>
    <row r="8" spans="1:9" ht="20.100000000000001" customHeight="1">
      <c r="B8" s="20" t="s">
        <v>308</v>
      </c>
      <c r="C8" s="1506" t="s">
        <v>247</v>
      </c>
      <c r="D8" s="270">
        <v>14830</v>
      </c>
      <c r="E8" s="153">
        <v>741</v>
      </c>
      <c r="F8" s="270">
        <v>16265</v>
      </c>
      <c r="G8" s="153">
        <v>922</v>
      </c>
      <c r="H8" s="270">
        <v>20156</v>
      </c>
      <c r="I8" s="270">
        <v>1135</v>
      </c>
    </row>
    <row r="9" spans="1:9" ht="20.100000000000001" customHeight="1">
      <c r="B9" s="76"/>
      <c r="C9" s="1504" t="s">
        <v>417</v>
      </c>
      <c r="D9" s="947">
        <v>6077</v>
      </c>
      <c r="E9" s="1505">
        <v>328</v>
      </c>
      <c r="F9" s="947">
        <v>6738</v>
      </c>
      <c r="G9" s="1505">
        <v>460</v>
      </c>
      <c r="H9" s="947">
        <v>8387</v>
      </c>
      <c r="I9" s="947">
        <v>495</v>
      </c>
    </row>
    <row r="10" spans="1:9" ht="20.100000000000001" customHeight="1">
      <c r="B10" s="20" t="s">
        <v>316</v>
      </c>
      <c r="C10" s="1506" t="s">
        <v>247</v>
      </c>
      <c r="D10" s="270">
        <v>23518</v>
      </c>
      <c r="E10" s="153">
        <v>923</v>
      </c>
      <c r="F10" s="270">
        <v>38168</v>
      </c>
      <c r="G10" s="153">
        <v>902</v>
      </c>
      <c r="H10" s="270">
        <v>34989.535652880906</v>
      </c>
      <c r="I10" s="270">
        <v>881.47926252841955</v>
      </c>
    </row>
    <row r="11" spans="1:9" ht="20.100000000000001" customHeight="1">
      <c r="B11" s="76"/>
      <c r="C11" s="1504" t="s">
        <v>417</v>
      </c>
      <c r="D11" s="947">
        <v>14027</v>
      </c>
      <c r="E11" s="1505">
        <v>292</v>
      </c>
      <c r="F11" s="947">
        <v>19886</v>
      </c>
      <c r="G11" s="1505">
        <v>280</v>
      </c>
      <c r="H11" s="947">
        <v>18933.366325756622</v>
      </c>
      <c r="I11" s="947">
        <v>269.98390767221736</v>
      </c>
    </row>
    <row r="12" spans="1:9" ht="20.100000000000001" customHeight="1">
      <c r="B12" s="20" t="s">
        <v>1257</v>
      </c>
      <c r="C12" s="1506" t="s">
        <v>247</v>
      </c>
      <c r="D12" s="270">
        <v>7150</v>
      </c>
      <c r="E12" s="153">
        <v>960</v>
      </c>
      <c r="F12" s="270">
        <v>19401</v>
      </c>
      <c r="G12" s="153">
        <v>805</v>
      </c>
      <c r="H12" s="270">
        <v>28294.46434711909</v>
      </c>
      <c r="I12" s="270">
        <v>814.52073747158045</v>
      </c>
    </row>
    <row r="13" spans="1:9" ht="20.100000000000001" customHeight="1">
      <c r="B13" s="76"/>
      <c r="C13" s="1504" t="s">
        <v>417</v>
      </c>
      <c r="D13" s="947">
        <v>3074</v>
      </c>
      <c r="E13" s="1505">
        <v>226</v>
      </c>
      <c r="F13" s="947">
        <v>8299</v>
      </c>
      <c r="G13" s="1505">
        <v>202</v>
      </c>
      <c r="H13" s="947">
        <v>11325.633674243378</v>
      </c>
      <c r="I13" s="947">
        <v>205.01609232778264</v>
      </c>
    </row>
    <row r="14" spans="1:9" ht="20.100000000000001" customHeight="1">
      <c r="B14" s="20" t="s">
        <v>418</v>
      </c>
      <c r="C14" s="1506" t="s">
        <v>247</v>
      </c>
      <c r="D14" s="270">
        <v>54340</v>
      </c>
      <c r="E14" s="153">
        <v>3423</v>
      </c>
      <c r="F14" s="270">
        <v>53232</v>
      </c>
      <c r="G14" s="153">
        <v>3454</v>
      </c>
      <c r="H14" s="270">
        <v>53237</v>
      </c>
      <c r="I14" s="270">
        <v>3489</v>
      </c>
    </row>
    <row r="15" spans="1:9" ht="20.100000000000001" customHeight="1">
      <c r="B15" s="1507"/>
      <c r="C15" s="1508" t="s">
        <v>417</v>
      </c>
      <c r="D15" s="1509">
        <v>12636</v>
      </c>
      <c r="E15" s="1510">
        <v>599</v>
      </c>
      <c r="F15" s="1509">
        <v>11704</v>
      </c>
      <c r="G15" s="1510">
        <v>590</v>
      </c>
      <c r="H15" s="1509">
        <v>11717</v>
      </c>
      <c r="I15" s="1509">
        <v>519</v>
      </c>
    </row>
    <row r="16" spans="1:9" ht="20.100000000000001" customHeight="1">
      <c r="B16" s="20" t="s">
        <v>296</v>
      </c>
      <c r="C16" s="1506" t="s">
        <v>247</v>
      </c>
      <c r="D16" s="270"/>
      <c r="E16" s="153"/>
      <c r="F16" s="270">
        <v>63074</v>
      </c>
      <c r="G16" s="153">
        <v>769</v>
      </c>
      <c r="H16" s="270">
        <v>23689</v>
      </c>
      <c r="I16" s="270">
        <v>718</v>
      </c>
    </row>
    <row r="17" spans="2:11" ht="20.100000000000001" customHeight="1">
      <c r="B17" s="509"/>
      <c r="C17" s="1511" t="s">
        <v>417</v>
      </c>
      <c r="D17" s="950"/>
      <c r="E17" s="568"/>
      <c r="F17" s="950">
        <v>8696</v>
      </c>
      <c r="G17" s="568">
        <v>157</v>
      </c>
      <c r="H17" s="950">
        <v>4278</v>
      </c>
      <c r="I17" s="950">
        <v>148</v>
      </c>
    </row>
    <row r="18" spans="2:11" ht="20.100000000000001" customHeight="1">
      <c r="B18" s="1732" t="s">
        <v>25</v>
      </c>
      <c r="C18" s="1512" t="s">
        <v>247</v>
      </c>
      <c r="D18" s="1513">
        <v>181437</v>
      </c>
      <c r="E18" s="1514">
        <v>6930</v>
      </c>
      <c r="F18" s="1513">
        <v>276851</v>
      </c>
      <c r="G18" s="1514">
        <v>7807</v>
      </c>
      <c r="H18" s="1513">
        <v>257367</v>
      </c>
      <c r="I18" s="1513">
        <v>7838</v>
      </c>
    </row>
    <row r="19" spans="2:11" ht="20.100000000000001" customHeight="1">
      <c r="B19" s="1733"/>
      <c r="C19" s="1515" t="s">
        <v>582</v>
      </c>
      <c r="D19" s="953">
        <v>78412</v>
      </c>
      <c r="E19" s="1516">
        <v>1647</v>
      </c>
      <c r="F19" s="953">
        <v>100062</v>
      </c>
      <c r="G19" s="1516">
        <v>1903</v>
      </c>
      <c r="H19" s="953">
        <v>111559</v>
      </c>
      <c r="I19" s="953">
        <v>1847</v>
      </c>
    </row>
    <row r="21" spans="2:11" ht="20.100000000000001" customHeight="1">
      <c r="B21" s="1734" t="s">
        <v>413</v>
      </c>
      <c r="C21" s="1734"/>
      <c r="D21" s="1735">
        <v>2019</v>
      </c>
      <c r="E21" s="1736"/>
      <c r="F21" s="1735">
        <v>2018</v>
      </c>
      <c r="G21" s="1736"/>
    </row>
    <row r="22" spans="2:11" ht="42.75" customHeight="1">
      <c r="B22" s="1737" t="s">
        <v>414</v>
      </c>
      <c r="C22" s="1737"/>
      <c r="D22" s="588" t="s">
        <v>416</v>
      </c>
      <c r="E22" s="572" t="s">
        <v>415</v>
      </c>
      <c r="F22" s="588" t="s">
        <v>416</v>
      </c>
      <c r="G22" s="572" t="s">
        <v>415</v>
      </c>
      <c r="H22" s="1078"/>
      <c r="I22" s="1078"/>
    </row>
    <row r="23" spans="2:11" ht="20.100000000000001" customHeight="1">
      <c r="B23" s="1052" t="s">
        <v>346</v>
      </c>
      <c r="C23" s="20" t="s">
        <v>247</v>
      </c>
      <c r="D23" s="946">
        <v>75322</v>
      </c>
      <c r="E23" s="270">
        <v>803</v>
      </c>
      <c r="F23" s="946">
        <v>77537</v>
      </c>
      <c r="G23" s="270">
        <v>718</v>
      </c>
      <c r="H23" s="1078"/>
      <c r="I23" s="1078"/>
    </row>
    <row r="24" spans="2:11" ht="20.100000000000001" customHeight="1">
      <c r="B24" s="1053"/>
      <c r="C24" s="76" t="s">
        <v>417</v>
      </c>
      <c r="D24" s="948">
        <v>48101</v>
      </c>
      <c r="E24" s="947">
        <v>218</v>
      </c>
      <c r="F24" s="948">
        <v>55174</v>
      </c>
      <c r="G24" s="947">
        <v>198</v>
      </c>
      <c r="H24" s="1078"/>
      <c r="I24" s="1078"/>
    </row>
    <row r="25" spans="2:11" ht="20.100000000000001" customHeight="1">
      <c r="B25" s="20" t="s">
        <v>308</v>
      </c>
      <c r="C25" s="20" t="s">
        <v>247</v>
      </c>
      <c r="D25" s="946">
        <v>21052</v>
      </c>
      <c r="E25" s="270">
        <v>1040</v>
      </c>
      <c r="F25" s="946">
        <v>24595</v>
      </c>
      <c r="G25" s="270">
        <v>1102</v>
      </c>
      <c r="H25" s="1078"/>
      <c r="I25" s="1078"/>
    </row>
    <row r="26" spans="2:11" ht="20.100000000000001" customHeight="1">
      <c r="B26" s="76"/>
      <c r="C26" s="76" t="s">
        <v>417</v>
      </c>
      <c r="D26" s="948">
        <v>8505</v>
      </c>
      <c r="E26" s="947">
        <v>477</v>
      </c>
      <c r="F26" s="948">
        <v>13355</v>
      </c>
      <c r="G26" s="947">
        <v>509</v>
      </c>
      <c r="H26" s="1078"/>
      <c r="I26" s="1078"/>
    </row>
    <row r="27" spans="2:11" ht="20.100000000000001" customHeight="1">
      <c r="B27" s="20" t="s">
        <v>316</v>
      </c>
      <c r="C27" s="20" t="s">
        <v>247</v>
      </c>
      <c r="D27" s="946">
        <v>40526.535652880906</v>
      </c>
      <c r="E27" s="270">
        <v>821.47926252841955</v>
      </c>
      <c r="F27" s="946">
        <v>43117.535652880906</v>
      </c>
      <c r="G27" s="270">
        <v>722.61028933663033</v>
      </c>
      <c r="H27" s="1078"/>
      <c r="I27" s="1078"/>
    </row>
    <row r="28" spans="2:11" ht="20.100000000000001" customHeight="1">
      <c r="B28" s="76"/>
      <c r="C28" s="76" t="s">
        <v>417</v>
      </c>
      <c r="D28" s="948">
        <v>22476.366325756622</v>
      </c>
      <c r="E28" s="947">
        <v>255.98390767221736</v>
      </c>
      <c r="F28" s="948">
        <v>24719.366325756622</v>
      </c>
      <c r="G28" s="947">
        <v>213.17819988850928</v>
      </c>
      <c r="H28" s="1078"/>
      <c r="I28" s="1078"/>
    </row>
    <row r="29" spans="2:11" ht="20.100000000000001" customHeight="1">
      <c r="B29" s="20" t="s">
        <v>256</v>
      </c>
      <c r="C29" s="20" t="s">
        <v>247</v>
      </c>
      <c r="D29" s="946">
        <v>28338.46434711909</v>
      </c>
      <c r="E29" s="270">
        <v>808.52073747158045</v>
      </c>
      <c r="F29" s="946">
        <v>18863.46434711909</v>
      </c>
      <c r="G29" s="270">
        <v>868.38971066336967</v>
      </c>
      <c r="H29" s="1078"/>
      <c r="I29" s="1078"/>
      <c r="J29" s="1517"/>
      <c r="K29" s="1517"/>
    </row>
    <row r="30" spans="2:11" ht="20.100000000000001" customHeight="1">
      <c r="B30" s="76"/>
      <c r="C30" s="76" t="s">
        <v>417</v>
      </c>
      <c r="D30" s="948">
        <v>11471.633674243378</v>
      </c>
      <c r="E30" s="947">
        <v>204.01609232778264</v>
      </c>
      <c r="F30" s="948">
        <v>7296.6336742433768</v>
      </c>
      <c r="G30" s="947">
        <v>211.82180011149072</v>
      </c>
      <c r="H30" s="1078"/>
      <c r="I30" s="1078"/>
    </row>
    <row r="31" spans="2:11" ht="20.100000000000001" customHeight="1">
      <c r="B31" s="20" t="s">
        <v>418</v>
      </c>
      <c r="C31" s="20" t="s">
        <v>247</v>
      </c>
      <c r="D31" s="946">
        <v>50515</v>
      </c>
      <c r="E31" s="270">
        <v>3389</v>
      </c>
      <c r="F31" s="946">
        <v>31406</v>
      </c>
      <c r="G31" s="270">
        <v>3037</v>
      </c>
      <c r="H31" s="1078"/>
      <c r="I31" s="1078"/>
    </row>
    <row r="32" spans="2:11" ht="20.100000000000001" customHeight="1">
      <c r="B32" s="1507"/>
      <c r="C32" s="1507" t="s">
        <v>417</v>
      </c>
      <c r="D32" s="1518">
        <v>9660</v>
      </c>
      <c r="E32" s="1509">
        <v>496</v>
      </c>
      <c r="F32" s="1518">
        <v>6068</v>
      </c>
      <c r="G32" s="1509">
        <v>427</v>
      </c>
      <c r="H32" s="1078"/>
      <c r="I32" s="1078"/>
    </row>
    <row r="33" spans="2:11" ht="20.100000000000001" customHeight="1">
      <c r="B33" s="20" t="s">
        <v>296</v>
      </c>
      <c r="C33" s="20" t="s">
        <v>247</v>
      </c>
      <c r="D33" s="946">
        <v>23697</v>
      </c>
      <c r="E33" s="270">
        <v>709</v>
      </c>
      <c r="F33" s="946">
        <v>3733</v>
      </c>
      <c r="G33" s="270">
        <v>619</v>
      </c>
      <c r="H33" s="1078"/>
      <c r="I33" s="1078"/>
    </row>
    <row r="34" spans="2:11" ht="20.100000000000001" customHeight="1">
      <c r="B34" s="509"/>
      <c r="C34" s="509" t="s">
        <v>417</v>
      </c>
      <c r="D34" s="951">
        <v>4280</v>
      </c>
      <c r="E34" s="950">
        <v>146</v>
      </c>
      <c r="F34" s="951">
        <v>685</v>
      </c>
      <c r="G34" s="950">
        <v>127</v>
      </c>
      <c r="H34" s="1078"/>
      <c r="I34" s="1078"/>
    </row>
    <row r="35" spans="2:11" ht="20.100000000000001" customHeight="1">
      <c r="B35" s="1732" t="s">
        <v>688</v>
      </c>
      <c r="C35" s="1519" t="s">
        <v>883</v>
      </c>
      <c r="D35" s="1520">
        <v>239451</v>
      </c>
      <c r="E35" s="1513">
        <v>7571</v>
      </c>
      <c r="F35" s="1520">
        <v>199252</v>
      </c>
      <c r="G35" s="1513">
        <v>7067</v>
      </c>
      <c r="H35" s="1078"/>
      <c r="I35" s="1078"/>
    </row>
    <row r="36" spans="2:11" ht="20.100000000000001" customHeight="1">
      <c r="B36" s="1733"/>
      <c r="C36" s="1054" t="s">
        <v>884</v>
      </c>
      <c r="D36" s="954">
        <v>104494</v>
      </c>
      <c r="E36" s="955">
        <v>1797</v>
      </c>
      <c r="F36" s="954">
        <v>107298</v>
      </c>
      <c r="G36" s="955">
        <v>1686</v>
      </c>
      <c r="H36" s="1078"/>
      <c r="I36" s="1078"/>
    </row>
    <row r="37" spans="2:11" ht="20.100000000000001" customHeight="1">
      <c r="H37" s="1078"/>
      <c r="I37" s="1078"/>
    </row>
    <row r="38" spans="2:11" ht="15.75">
      <c r="B38" s="1730" t="s">
        <v>419</v>
      </c>
      <c r="C38" s="1730"/>
      <c r="D38" s="1730"/>
      <c r="E38" s="1730"/>
      <c r="F38" s="1730"/>
      <c r="G38" s="1730"/>
      <c r="H38" s="1078"/>
      <c r="I38" s="1078"/>
      <c r="J38" s="1078"/>
      <c r="K38" s="1078"/>
    </row>
    <row r="39" spans="2:11" ht="15.75">
      <c r="B39" s="1731" t="s">
        <v>1258</v>
      </c>
      <c r="C39" s="1731"/>
      <c r="D39" s="1731"/>
      <c r="E39" s="1731"/>
      <c r="F39" s="1731"/>
      <c r="G39" s="1731"/>
      <c r="H39" s="1521"/>
      <c r="I39" s="1521"/>
      <c r="J39" s="1521"/>
      <c r="K39" s="1521"/>
    </row>
    <row r="40" spans="2:11" ht="15.75">
      <c r="B40" s="1731" t="s">
        <v>885</v>
      </c>
      <c r="C40" s="1731"/>
      <c r="D40" s="1731"/>
      <c r="E40" s="1731"/>
      <c r="F40" s="1731"/>
      <c r="G40" s="1731"/>
      <c r="H40" s="1521"/>
      <c r="I40" s="1521"/>
      <c r="J40" s="1521"/>
      <c r="K40" s="1521"/>
    </row>
    <row r="54" ht="12.95" customHeight="1"/>
  </sheetData>
  <mergeCells count="16">
    <mergeCell ref="B1:C1"/>
    <mergeCell ref="B5:C5"/>
    <mergeCell ref="B2:I2"/>
    <mergeCell ref="B4:C4"/>
    <mergeCell ref="D4:E4"/>
    <mergeCell ref="F4:G4"/>
    <mergeCell ref="H4:I4"/>
    <mergeCell ref="B38:G38"/>
    <mergeCell ref="B39:G39"/>
    <mergeCell ref="B40:G40"/>
    <mergeCell ref="B18:B19"/>
    <mergeCell ref="B21:C21"/>
    <mergeCell ref="D21:E21"/>
    <mergeCell ref="F21:G21"/>
    <mergeCell ref="B22:C22"/>
    <mergeCell ref="B35:B36"/>
  </mergeCells>
  <hyperlinks>
    <hyperlink ref="A2" location="Summary!A1" display=" " xr:uid="{C64A0215-B712-4435-AEBA-2C82FAED59D0}"/>
  </hyperlinks>
  <pageMargins left="0.75" right="0.75" top="1" bottom="1" header="0.5" footer="0.5"/>
  <pageSetup paperSize="9" scale="63" orientation="portrait" horizontalDpi="4294967292" verticalDpi="4294967292" r:id="rId1"/>
  <headerFooter>
    <oddFooter>&amp;L&amp;1#&amp;"Calibri"&amp;10&amp;K000000TOTAL Classification: Restricted Distribution TOTAL - All rights reserved</oddFooter>
  </headerFooter>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5261E-0761-40A5-80E1-387B6960332A}">
  <sheetPr>
    <tabColor rgb="FF32C8C8"/>
  </sheetPr>
  <dimension ref="A1:K38"/>
  <sheetViews>
    <sheetView showGridLines="0" zoomScaleNormal="100" zoomScaleSheetLayoutView="100" zoomScalePageLayoutView="140" workbookViewId="0"/>
  </sheetViews>
  <sheetFormatPr baseColWidth="10" defaultColWidth="10.875" defaultRowHeight="20.100000000000001" customHeight="1"/>
  <cols>
    <col min="1" max="1" width="5.5" style="1298" customWidth="1"/>
    <col min="2" max="2" width="27" style="1298" customWidth="1"/>
    <col min="3" max="11" width="12.375" style="1298" customWidth="1"/>
    <col min="12" max="12" width="5.5" style="1130" customWidth="1"/>
    <col min="13" max="16384" width="10.875" style="1130"/>
  </cols>
  <sheetData>
    <row r="1" spans="1:9" ht="20.100000000000001" customHeight="1">
      <c r="B1" s="1663" t="s">
        <v>1305</v>
      </c>
      <c r="C1" s="1663"/>
    </row>
    <row r="2" spans="1:9" ht="20.100000000000001" customHeight="1">
      <c r="A2" s="1131" t="s">
        <v>11</v>
      </c>
      <c r="B2" s="1738" t="str">
        <f>UPPER("Number of productive wells")</f>
        <v>NUMBER OF PRODUCTIVE WELLS</v>
      </c>
      <c r="C2" s="1738"/>
      <c r="D2" s="1738"/>
      <c r="E2" s="1738"/>
      <c r="F2" s="1738"/>
      <c r="G2" s="1738"/>
      <c r="H2" s="1738"/>
      <c r="I2" s="1738"/>
    </row>
    <row r="4" spans="1:9" ht="20.100000000000001" customHeight="1">
      <c r="B4" s="304" t="s">
        <v>34</v>
      </c>
      <c r="D4" s="1739">
        <v>2022</v>
      </c>
      <c r="E4" s="1740"/>
      <c r="F4" s="1741">
        <v>2021</v>
      </c>
      <c r="G4" s="1741"/>
      <c r="H4" s="1741">
        <v>2020</v>
      </c>
      <c r="I4" s="1741"/>
    </row>
    <row r="5" spans="1:9" ht="42.75" customHeight="1">
      <c r="B5" s="1742" t="s">
        <v>420</v>
      </c>
      <c r="C5" s="1742"/>
      <c r="D5" s="589" t="s">
        <v>421</v>
      </c>
      <c r="E5" s="589" t="s">
        <v>584</v>
      </c>
      <c r="F5" s="949" t="s">
        <v>421</v>
      </c>
      <c r="G5" s="949" t="s">
        <v>584</v>
      </c>
      <c r="H5" s="949" t="s">
        <v>421</v>
      </c>
      <c r="I5" s="949" t="s">
        <v>812</v>
      </c>
    </row>
    <row r="6" spans="1:9" ht="20.100000000000001" customHeight="1">
      <c r="B6" s="20" t="s">
        <v>346</v>
      </c>
      <c r="C6" s="1503" t="s">
        <v>367</v>
      </c>
      <c r="D6" s="255">
        <v>1288</v>
      </c>
      <c r="E6" s="255">
        <v>351</v>
      </c>
      <c r="F6" s="270">
        <v>1381</v>
      </c>
      <c r="G6" s="270">
        <v>371</v>
      </c>
      <c r="H6" s="270">
        <v>1526</v>
      </c>
      <c r="I6" s="270">
        <v>416</v>
      </c>
    </row>
    <row r="7" spans="1:9" ht="20.100000000000001" customHeight="1">
      <c r="B7" s="76"/>
      <c r="C7" s="1504" t="s">
        <v>423</v>
      </c>
      <c r="D7" s="301">
        <v>70</v>
      </c>
      <c r="E7" s="301">
        <v>14</v>
      </c>
      <c r="F7" s="947">
        <v>82</v>
      </c>
      <c r="G7" s="947">
        <v>16</v>
      </c>
      <c r="H7" s="947">
        <v>86</v>
      </c>
      <c r="I7" s="947">
        <v>18</v>
      </c>
    </row>
    <row r="8" spans="1:9" ht="20.100000000000001" customHeight="1">
      <c r="B8" s="20" t="s">
        <v>308</v>
      </c>
      <c r="C8" s="1506" t="s">
        <v>367</v>
      </c>
      <c r="D8" s="255">
        <v>327</v>
      </c>
      <c r="E8" s="255">
        <v>124</v>
      </c>
      <c r="F8" s="270">
        <v>309</v>
      </c>
      <c r="G8" s="270">
        <v>121</v>
      </c>
      <c r="H8" s="270">
        <v>1079</v>
      </c>
      <c r="I8" s="270">
        <v>354</v>
      </c>
    </row>
    <row r="9" spans="1:9" ht="20.100000000000001" customHeight="1">
      <c r="B9" s="76"/>
      <c r="C9" s="1504" t="s">
        <v>423</v>
      </c>
      <c r="D9" s="301">
        <v>2562</v>
      </c>
      <c r="E9" s="301">
        <v>1719</v>
      </c>
      <c r="F9" s="947">
        <v>2748</v>
      </c>
      <c r="G9" s="947">
        <v>1876</v>
      </c>
      <c r="H9" s="947">
        <v>3601</v>
      </c>
      <c r="I9" s="947">
        <v>2177</v>
      </c>
    </row>
    <row r="10" spans="1:9" ht="20.100000000000001" customHeight="1">
      <c r="B10" s="20" t="s">
        <v>316</v>
      </c>
      <c r="C10" s="1506" t="s">
        <v>367</v>
      </c>
      <c r="D10" s="255">
        <v>132</v>
      </c>
      <c r="E10" s="255">
        <v>66</v>
      </c>
      <c r="F10" s="270">
        <v>129</v>
      </c>
      <c r="G10" s="270">
        <v>65</v>
      </c>
      <c r="H10" s="270">
        <v>130</v>
      </c>
      <c r="I10" s="270">
        <v>65.473949579800006</v>
      </c>
    </row>
    <row r="11" spans="1:9" ht="20.100000000000001" customHeight="1">
      <c r="B11" s="76"/>
      <c r="C11" s="1504" t="s">
        <v>423</v>
      </c>
      <c r="D11" s="301">
        <v>3728</v>
      </c>
      <c r="E11" s="301">
        <v>1172</v>
      </c>
      <c r="F11" s="947">
        <v>3494</v>
      </c>
      <c r="G11" s="947">
        <v>1094</v>
      </c>
      <c r="H11" s="947">
        <v>3336</v>
      </c>
      <c r="I11" s="947">
        <v>1040</v>
      </c>
    </row>
    <row r="12" spans="1:9" ht="20.100000000000001" customHeight="1">
      <c r="B12" s="20" t="s">
        <v>1257</v>
      </c>
      <c r="C12" s="1506" t="s">
        <v>367</v>
      </c>
      <c r="D12" s="255">
        <v>595</v>
      </c>
      <c r="E12" s="255">
        <v>196</v>
      </c>
      <c r="F12" s="270">
        <v>615</v>
      </c>
      <c r="G12" s="270">
        <v>207</v>
      </c>
      <c r="H12" s="270">
        <v>602</v>
      </c>
      <c r="I12" s="270">
        <v>197.52605042019999</v>
      </c>
    </row>
    <row r="13" spans="1:9" ht="20.100000000000001" customHeight="1">
      <c r="B13" s="76"/>
      <c r="C13" s="1504" t="s">
        <v>423</v>
      </c>
      <c r="D13" s="301">
        <v>439</v>
      </c>
      <c r="E13" s="301">
        <v>119</v>
      </c>
      <c r="F13" s="947">
        <v>254</v>
      </c>
      <c r="G13" s="947">
        <v>84</v>
      </c>
      <c r="H13" s="947">
        <v>250</v>
      </c>
      <c r="I13" s="947">
        <v>83</v>
      </c>
    </row>
    <row r="14" spans="1:9" s="1130" customFormat="1" ht="20.100000000000001" customHeight="1">
      <c r="A14" s="1298"/>
      <c r="B14" s="20" t="s">
        <v>418</v>
      </c>
      <c r="C14" s="1506" t="s">
        <v>367</v>
      </c>
      <c r="D14" s="255">
        <v>11803</v>
      </c>
      <c r="E14" s="255">
        <v>873</v>
      </c>
      <c r="F14" s="270">
        <v>11483</v>
      </c>
      <c r="G14" s="270">
        <v>812</v>
      </c>
      <c r="H14" s="270">
        <v>11041</v>
      </c>
      <c r="I14" s="270">
        <v>837</v>
      </c>
    </row>
    <row r="15" spans="1:9" s="1130" customFormat="1" ht="20.100000000000001" customHeight="1">
      <c r="A15" s="1298"/>
      <c r="B15" s="76"/>
      <c r="C15" s="1504" t="s">
        <v>423</v>
      </c>
      <c r="D15" s="301">
        <v>189</v>
      </c>
      <c r="E15" s="301">
        <v>65</v>
      </c>
      <c r="F15" s="947">
        <v>176</v>
      </c>
      <c r="G15" s="947">
        <v>60</v>
      </c>
      <c r="H15" s="947">
        <v>200</v>
      </c>
      <c r="I15" s="947">
        <v>48</v>
      </c>
    </row>
    <row r="16" spans="1:9" s="1130" customFormat="1" ht="20.100000000000001" customHeight="1">
      <c r="A16" s="1298"/>
      <c r="B16" s="20" t="s">
        <v>296</v>
      </c>
      <c r="C16" s="1506" t="s">
        <v>367</v>
      </c>
      <c r="D16" s="255"/>
      <c r="E16" s="255"/>
      <c r="F16" s="270">
        <v>389</v>
      </c>
      <c r="G16" s="270">
        <v>65</v>
      </c>
      <c r="H16" s="270">
        <v>350</v>
      </c>
      <c r="I16" s="270">
        <v>57</v>
      </c>
    </row>
    <row r="17" spans="2:9" s="1130" customFormat="1" ht="20.100000000000001" customHeight="1">
      <c r="B17" s="509"/>
      <c r="C17" s="1511" t="s">
        <v>423</v>
      </c>
      <c r="D17" s="558"/>
      <c r="E17" s="558"/>
      <c r="F17" s="950">
        <v>903</v>
      </c>
      <c r="G17" s="950">
        <v>166</v>
      </c>
      <c r="H17" s="950">
        <v>823</v>
      </c>
      <c r="I17" s="950">
        <v>151</v>
      </c>
    </row>
    <row r="18" spans="2:9" s="1130" customFormat="1" ht="20.100000000000001" customHeight="1">
      <c r="B18" s="1732" t="s">
        <v>688</v>
      </c>
      <c r="C18" s="1512" t="s">
        <v>881</v>
      </c>
      <c r="D18" s="1522">
        <v>14145</v>
      </c>
      <c r="E18" s="1522">
        <v>1610</v>
      </c>
      <c r="F18" s="1523">
        <v>14306</v>
      </c>
      <c r="G18" s="1523">
        <v>1641</v>
      </c>
      <c r="H18" s="1523">
        <v>14728</v>
      </c>
      <c r="I18" s="1523">
        <v>1927</v>
      </c>
    </row>
    <row r="19" spans="2:9" s="1130" customFormat="1" ht="20.100000000000001" customHeight="1">
      <c r="B19" s="1733"/>
      <c r="C19" s="1515" t="s">
        <v>882</v>
      </c>
      <c r="D19" s="956">
        <v>6988</v>
      </c>
      <c r="E19" s="956">
        <v>3089</v>
      </c>
      <c r="F19" s="954">
        <v>7657</v>
      </c>
      <c r="G19" s="954">
        <v>3296</v>
      </c>
      <c r="H19" s="954">
        <v>8296</v>
      </c>
      <c r="I19" s="954">
        <v>3517</v>
      </c>
    </row>
    <row r="21" spans="2:9" s="1130" customFormat="1" ht="20.100000000000001" customHeight="1">
      <c r="B21" s="304" t="s">
        <v>34</v>
      </c>
      <c r="C21" s="1298"/>
      <c r="D21" s="1735">
        <v>2019</v>
      </c>
      <c r="E21" s="1743"/>
      <c r="F21" s="1735">
        <v>2018</v>
      </c>
      <c r="G21" s="1743"/>
      <c r="H21" s="1521"/>
      <c r="I21" s="1521"/>
    </row>
    <row r="22" spans="2:9" s="1130" customFormat="1" ht="42.75" customHeight="1">
      <c r="B22" s="1742" t="s">
        <v>420</v>
      </c>
      <c r="C22" s="1742"/>
      <c r="D22" s="588" t="s">
        <v>421</v>
      </c>
      <c r="E22" s="572" t="s">
        <v>422</v>
      </c>
      <c r="F22" s="588" t="s">
        <v>421</v>
      </c>
      <c r="G22" s="572" t="s">
        <v>422</v>
      </c>
      <c r="H22" s="1521"/>
      <c r="I22" s="1521"/>
    </row>
    <row r="23" spans="2:9" s="1130" customFormat="1" ht="20.100000000000001" customHeight="1">
      <c r="B23" s="20" t="s">
        <v>346</v>
      </c>
      <c r="C23" s="20" t="s">
        <v>367</v>
      </c>
      <c r="D23" s="946">
        <v>1531</v>
      </c>
      <c r="E23" s="270">
        <v>429</v>
      </c>
      <c r="F23" s="946">
        <v>1533</v>
      </c>
      <c r="G23" s="270">
        <v>429</v>
      </c>
      <c r="H23" s="1521"/>
      <c r="I23" s="1521"/>
    </row>
    <row r="24" spans="2:9" s="1130" customFormat="1" ht="20.100000000000001" customHeight="1">
      <c r="B24" s="76"/>
      <c r="C24" s="76" t="s">
        <v>423</v>
      </c>
      <c r="D24" s="948">
        <v>83</v>
      </c>
      <c r="E24" s="947">
        <v>19</v>
      </c>
      <c r="F24" s="948">
        <v>75</v>
      </c>
      <c r="G24" s="947">
        <v>14</v>
      </c>
      <c r="H24" s="1521"/>
      <c r="I24" s="1521"/>
    </row>
    <row r="25" spans="2:9" s="1130" customFormat="1" ht="20.100000000000001" customHeight="1">
      <c r="B25" s="20" t="s">
        <v>308</v>
      </c>
      <c r="C25" s="20" t="s">
        <v>367</v>
      </c>
      <c r="D25" s="946">
        <v>1085</v>
      </c>
      <c r="E25" s="270">
        <v>357</v>
      </c>
      <c r="F25" s="946">
        <v>1066</v>
      </c>
      <c r="G25" s="270">
        <v>352</v>
      </c>
      <c r="H25" s="1521"/>
      <c r="I25" s="1521"/>
    </row>
    <row r="26" spans="2:9" s="1130" customFormat="1" ht="20.100000000000001" customHeight="1">
      <c r="B26" s="76"/>
      <c r="C26" s="76" t="s">
        <v>423</v>
      </c>
      <c r="D26" s="948">
        <v>3500</v>
      </c>
      <c r="E26" s="947">
        <v>2246</v>
      </c>
      <c r="F26" s="948">
        <v>3528</v>
      </c>
      <c r="G26" s="947">
        <v>2052</v>
      </c>
      <c r="H26" s="1521"/>
      <c r="I26" s="1521"/>
    </row>
    <row r="27" spans="2:9" s="1130" customFormat="1" ht="20.100000000000001" customHeight="1">
      <c r="B27" s="20" t="s">
        <v>316</v>
      </c>
      <c r="C27" s="20" t="s">
        <v>367</v>
      </c>
      <c r="D27" s="946">
        <v>129</v>
      </c>
      <c r="E27" s="270">
        <v>70.033613445399993</v>
      </c>
      <c r="F27" s="946">
        <v>34</v>
      </c>
      <c r="G27" s="270">
        <v>11.369747899159655</v>
      </c>
      <c r="H27" s="1521"/>
      <c r="I27" s="1521"/>
    </row>
    <row r="28" spans="2:9" s="1130" customFormat="1" ht="20.100000000000001" customHeight="1">
      <c r="B28" s="76"/>
      <c r="C28" s="76" t="s">
        <v>423</v>
      </c>
      <c r="D28" s="302">
        <v>2917</v>
      </c>
      <c r="E28" s="303">
        <v>920</v>
      </c>
      <c r="F28" s="948">
        <v>2289</v>
      </c>
      <c r="G28" s="947">
        <v>743</v>
      </c>
      <c r="H28" s="1521"/>
      <c r="I28" s="1521"/>
    </row>
    <row r="29" spans="2:9" s="1130" customFormat="1" ht="20.100000000000001" customHeight="1">
      <c r="B29" s="20" t="s">
        <v>256</v>
      </c>
      <c r="C29" s="20" t="s">
        <v>367</v>
      </c>
      <c r="D29" s="946">
        <v>659</v>
      </c>
      <c r="E29" s="270">
        <v>217.96638655460001</v>
      </c>
      <c r="F29" s="946">
        <v>741</v>
      </c>
      <c r="G29" s="270">
        <v>256.63025210084032</v>
      </c>
      <c r="H29" s="1521"/>
      <c r="I29" s="1521"/>
    </row>
    <row r="30" spans="2:9" s="1130" customFormat="1" ht="20.100000000000001" customHeight="1">
      <c r="B30" s="76"/>
      <c r="C30" s="76" t="s">
        <v>423</v>
      </c>
      <c r="D30" s="948">
        <v>281</v>
      </c>
      <c r="E30" s="947">
        <v>96</v>
      </c>
      <c r="F30" s="948">
        <v>314</v>
      </c>
      <c r="G30" s="947">
        <v>98</v>
      </c>
      <c r="H30" s="1521"/>
      <c r="I30" s="1521"/>
    </row>
    <row r="31" spans="2:9" s="1130" customFormat="1" ht="20.100000000000001" customHeight="1">
      <c r="B31" s="20" t="s">
        <v>418</v>
      </c>
      <c r="C31" s="20" t="s">
        <v>367</v>
      </c>
      <c r="D31" s="946">
        <v>12391</v>
      </c>
      <c r="E31" s="270">
        <v>829</v>
      </c>
      <c r="F31" s="946">
        <v>11189</v>
      </c>
      <c r="G31" s="270">
        <v>711</v>
      </c>
      <c r="H31" s="1521"/>
      <c r="I31" s="1521"/>
    </row>
    <row r="32" spans="2:9" s="1130" customFormat="1" ht="20.100000000000001" customHeight="1">
      <c r="B32" s="76"/>
      <c r="C32" s="76" t="s">
        <v>423</v>
      </c>
      <c r="D32" s="948">
        <v>197</v>
      </c>
      <c r="E32" s="947">
        <v>48</v>
      </c>
      <c r="F32" s="948">
        <v>190</v>
      </c>
      <c r="G32" s="947">
        <v>40</v>
      </c>
      <c r="H32" s="1521"/>
      <c r="I32" s="1521"/>
    </row>
    <row r="33" spans="1:11" ht="20.100000000000001" customHeight="1">
      <c r="A33" s="1130"/>
      <c r="B33" s="20" t="s">
        <v>296</v>
      </c>
      <c r="C33" s="20" t="s">
        <v>367</v>
      </c>
      <c r="D33" s="946">
        <v>418</v>
      </c>
      <c r="E33" s="270">
        <v>71</v>
      </c>
      <c r="F33" s="946">
        <v>337</v>
      </c>
      <c r="G33" s="270">
        <v>65</v>
      </c>
      <c r="H33" s="1521"/>
      <c r="I33" s="1521"/>
    </row>
    <row r="34" spans="1:11" ht="20.100000000000001" customHeight="1">
      <c r="A34" s="1130"/>
      <c r="B34" s="509"/>
      <c r="C34" s="509" t="s">
        <v>423</v>
      </c>
      <c r="D34" s="951">
        <v>766</v>
      </c>
      <c r="E34" s="950">
        <v>141</v>
      </c>
      <c r="F34" s="951">
        <v>627</v>
      </c>
      <c r="G34" s="950">
        <v>113</v>
      </c>
      <c r="H34" s="1521"/>
      <c r="I34" s="1521"/>
    </row>
    <row r="35" spans="1:11" ht="20.100000000000001" customHeight="1">
      <c r="A35" s="1130"/>
      <c r="B35" s="1732" t="s">
        <v>25</v>
      </c>
      <c r="C35" s="1519" t="s">
        <v>881</v>
      </c>
      <c r="D35" s="1523">
        <v>16213</v>
      </c>
      <c r="E35" s="1496">
        <v>1974</v>
      </c>
      <c r="F35" s="1523">
        <v>14900</v>
      </c>
      <c r="G35" s="1496">
        <v>1825</v>
      </c>
      <c r="H35" s="1521"/>
      <c r="I35" s="1521"/>
    </row>
    <row r="36" spans="1:11" ht="20.100000000000001" customHeight="1">
      <c r="A36" s="1130"/>
      <c r="B36" s="1733"/>
      <c r="C36" s="952" t="s">
        <v>882</v>
      </c>
      <c r="D36" s="954">
        <v>7744</v>
      </c>
      <c r="E36" s="955">
        <v>3470</v>
      </c>
      <c r="F36" s="954">
        <v>7023</v>
      </c>
      <c r="G36" s="955">
        <v>3060</v>
      </c>
      <c r="H36" s="1521"/>
      <c r="I36" s="1521"/>
    </row>
    <row r="37" spans="1:11" ht="20.100000000000001" customHeight="1">
      <c r="A37" s="1130"/>
      <c r="B37" s="1731" t="s">
        <v>1259</v>
      </c>
      <c r="C37" s="1731"/>
      <c r="D37" s="1731"/>
      <c r="E37" s="1731"/>
      <c r="F37" s="1731"/>
      <c r="G37" s="1731"/>
      <c r="H37" s="1521"/>
      <c r="I37" s="1521"/>
      <c r="J37" s="1521"/>
      <c r="K37" s="1521"/>
    </row>
    <row r="38" spans="1:11" ht="20.100000000000001" customHeight="1">
      <c r="A38" s="1130"/>
      <c r="B38" s="1731" t="s">
        <v>1258</v>
      </c>
      <c r="C38" s="1731"/>
      <c r="D38" s="1731"/>
      <c r="E38" s="1731"/>
      <c r="F38" s="1731"/>
      <c r="G38" s="1731"/>
      <c r="H38" s="1521"/>
      <c r="I38" s="1521"/>
      <c r="J38" s="1521"/>
      <c r="K38" s="1521"/>
    </row>
  </sheetData>
  <mergeCells count="13">
    <mergeCell ref="B1:C1"/>
    <mergeCell ref="B38:G38"/>
    <mergeCell ref="B2:I2"/>
    <mergeCell ref="D4:E4"/>
    <mergeCell ref="F4:G4"/>
    <mergeCell ref="H4:I4"/>
    <mergeCell ref="B5:C5"/>
    <mergeCell ref="B18:B19"/>
    <mergeCell ref="D21:E21"/>
    <mergeCell ref="F21:G21"/>
    <mergeCell ref="B22:C22"/>
    <mergeCell ref="B35:B36"/>
    <mergeCell ref="B37:G37"/>
  </mergeCells>
  <hyperlinks>
    <hyperlink ref="A2" location="Summary!A1" display=" " xr:uid="{94B5FEA4-BC6A-4332-8CF5-1A23CE8EDC18}"/>
  </hyperlinks>
  <pageMargins left="0.75" right="0.75" top="1" bottom="1" header="0.5" footer="0.5"/>
  <pageSetup paperSize="9" scale="60" orientation="portrait" horizontalDpi="4294967292" verticalDpi="4294967292" r:id="rId1"/>
  <headerFooter>
    <oddFooter>&amp;L&amp;1#&amp;"Calibri"&amp;10&amp;K000000TOTAL Classification: Restricted Distribution TOTAL - All rights reserved</oddFooter>
  </headerFooter>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C734B-1F44-4F9C-852D-56C4FB425A5D}">
  <sheetPr>
    <tabColor rgb="FF32C8C8"/>
  </sheetPr>
  <dimension ref="A1:T50"/>
  <sheetViews>
    <sheetView showGridLines="0" zoomScale="115" zoomScaleNormal="115" zoomScaleSheetLayoutView="100" zoomScalePageLayoutView="140" workbookViewId="0"/>
  </sheetViews>
  <sheetFormatPr baseColWidth="10" defaultColWidth="10.875" defaultRowHeight="20.100000000000001" customHeight="1"/>
  <cols>
    <col min="1" max="1" width="5.5" style="1130" customWidth="1"/>
    <col min="2" max="2" width="21" style="1298" customWidth="1"/>
    <col min="3" max="14" width="12.625" style="1298" customWidth="1"/>
    <col min="15" max="15" width="5.5" style="1130" customWidth="1"/>
    <col min="16" max="16384" width="10.875" style="1130"/>
  </cols>
  <sheetData>
    <row r="1" spans="1:20" ht="20.100000000000001" customHeight="1">
      <c r="B1" s="1663" t="s">
        <v>1305</v>
      </c>
      <c r="C1" s="1663"/>
    </row>
    <row r="2" spans="1:20" ht="20.100000000000001" customHeight="1">
      <c r="A2" s="1131" t="s">
        <v>11</v>
      </c>
      <c r="B2" s="652" t="s">
        <v>424</v>
      </c>
      <c r="C2" s="652"/>
      <c r="D2" s="652"/>
      <c r="E2" s="652"/>
      <c r="F2" s="652"/>
      <c r="G2" s="652"/>
      <c r="H2" s="652"/>
      <c r="I2" s="652"/>
      <c r="J2" s="652"/>
      <c r="K2" s="652"/>
    </row>
    <row r="4" spans="1:20" ht="20.100000000000001" customHeight="1">
      <c r="B4" s="304" t="s">
        <v>34</v>
      </c>
      <c r="C4" s="1739">
        <v>2022</v>
      </c>
      <c r="D4" s="1740"/>
      <c r="E4" s="1740"/>
      <c r="F4" s="1735">
        <v>2021</v>
      </c>
      <c r="G4" s="1743"/>
      <c r="H4" s="1743"/>
      <c r="I4" s="1735">
        <v>2020</v>
      </c>
      <c r="J4" s="1743"/>
      <c r="K4" s="1743"/>
    </row>
    <row r="5" spans="1:20" ht="48.75" customHeight="1">
      <c r="B5" s="591" t="s">
        <v>420</v>
      </c>
      <c r="C5" s="589" t="s">
        <v>585</v>
      </c>
      <c r="D5" s="589" t="s">
        <v>815</v>
      </c>
      <c r="E5" s="589" t="s">
        <v>816</v>
      </c>
      <c r="F5" s="949" t="s">
        <v>1260</v>
      </c>
      <c r="G5" s="949" t="s">
        <v>1261</v>
      </c>
      <c r="H5" s="949" t="s">
        <v>1262</v>
      </c>
      <c r="I5" s="949" t="s">
        <v>1260</v>
      </c>
      <c r="J5" s="949" t="s">
        <v>1263</v>
      </c>
      <c r="K5" s="949" t="s">
        <v>1264</v>
      </c>
    </row>
    <row r="6" spans="1:20" ht="20.100000000000001" customHeight="1">
      <c r="B6" s="11" t="s">
        <v>428</v>
      </c>
      <c r="C6" s="306"/>
      <c r="D6" s="306"/>
      <c r="E6" s="306"/>
      <c r="F6" s="957"/>
      <c r="G6" s="957"/>
      <c r="H6" s="957"/>
      <c r="I6" s="957"/>
      <c r="J6" s="957"/>
      <c r="K6" s="957"/>
    </row>
    <row r="7" spans="1:20" ht="20.100000000000001" customHeight="1">
      <c r="B7" s="46" t="s">
        <v>346</v>
      </c>
      <c r="C7" s="309">
        <v>0.4</v>
      </c>
      <c r="D7" s="309">
        <v>0.9</v>
      </c>
      <c r="E7" s="309">
        <v>1.3</v>
      </c>
      <c r="F7" s="958">
        <v>1.1000000000000001</v>
      </c>
      <c r="G7" s="958">
        <v>0.8</v>
      </c>
      <c r="H7" s="958">
        <v>1.9</v>
      </c>
      <c r="I7" s="958">
        <v>0.4</v>
      </c>
      <c r="J7" s="958" t="s">
        <v>8</v>
      </c>
      <c r="K7" s="958">
        <v>0.4</v>
      </c>
    </row>
    <row r="8" spans="1:20" ht="20.100000000000001" customHeight="1">
      <c r="B8" s="46" t="s">
        <v>308</v>
      </c>
      <c r="C8" s="309">
        <v>1.4</v>
      </c>
      <c r="D8" s="309">
        <v>1.1000000000000001</v>
      </c>
      <c r="E8" s="309">
        <v>2.5</v>
      </c>
      <c r="F8" s="958">
        <v>2</v>
      </c>
      <c r="G8" s="958">
        <v>1.8</v>
      </c>
      <c r="H8" s="958">
        <v>3.8</v>
      </c>
      <c r="I8" s="958">
        <v>2.6</v>
      </c>
      <c r="J8" s="958">
        <v>0.5</v>
      </c>
      <c r="K8" s="958">
        <v>3.1</v>
      </c>
      <c r="T8" s="1073"/>
    </row>
    <row r="9" spans="1:20" ht="20.100000000000001" customHeight="1">
      <c r="B9" s="46" t="s">
        <v>316</v>
      </c>
      <c r="C9" s="309">
        <v>0.3</v>
      </c>
      <c r="D9" s="309" t="s">
        <v>8</v>
      </c>
      <c r="E9" s="309">
        <v>0.3</v>
      </c>
      <c r="F9" s="958" t="s">
        <v>8</v>
      </c>
      <c r="G9" s="958" t="s">
        <v>8</v>
      </c>
      <c r="H9" s="958" t="s">
        <v>8</v>
      </c>
      <c r="I9" s="958" t="s">
        <v>8</v>
      </c>
      <c r="J9" s="958">
        <v>0.7</v>
      </c>
      <c r="K9" s="958">
        <v>0.7</v>
      </c>
    </row>
    <row r="10" spans="1:20" ht="20.100000000000001" customHeight="1">
      <c r="B10" s="20" t="s">
        <v>1265</v>
      </c>
      <c r="C10" s="323">
        <v>0.2</v>
      </c>
      <c r="D10" s="323">
        <v>0.1</v>
      </c>
      <c r="E10" s="323">
        <v>0.3</v>
      </c>
      <c r="F10" s="959">
        <v>0.2</v>
      </c>
      <c r="G10" s="959">
        <v>1.2</v>
      </c>
      <c r="H10" s="959">
        <v>1.4</v>
      </c>
      <c r="I10" s="959">
        <v>0.3</v>
      </c>
      <c r="J10" s="959">
        <v>0.5</v>
      </c>
      <c r="K10" s="959">
        <v>0.8</v>
      </c>
    </row>
    <row r="11" spans="1:20" ht="20.100000000000001" customHeight="1">
      <c r="B11" s="46" t="s">
        <v>296</v>
      </c>
      <c r="C11" s="323"/>
      <c r="D11" s="323"/>
      <c r="E11" s="323"/>
      <c r="F11" s="62" t="s">
        <v>8</v>
      </c>
      <c r="G11" s="62" t="s">
        <v>8</v>
      </c>
      <c r="H11" s="62" t="s">
        <v>8</v>
      </c>
      <c r="I11" s="62" t="s">
        <v>8</v>
      </c>
      <c r="J11" s="62" t="s">
        <v>8</v>
      </c>
      <c r="K11" s="62" t="s">
        <v>8</v>
      </c>
    </row>
    <row r="12" spans="1:20" ht="20.100000000000001" customHeight="1">
      <c r="B12" s="46" t="s">
        <v>347</v>
      </c>
      <c r="C12" s="1524">
        <v>0.5</v>
      </c>
      <c r="D12" s="1525">
        <v>0.5</v>
      </c>
      <c r="E12" s="1526">
        <v>1</v>
      </c>
      <c r="F12" s="959">
        <v>0.8</v>
      </c>
      <c r="G12" s="959" t="s">
        <v>8</v>
      </c>
      <c r="H12" s="959">
        <v>0.8</v>
      </c>
      <c r="I12" s="959">
        <v>0.3</v>
      </c>
      <c r="J12" s="959">
        <v>0.4</v>
      </c>
      <c r="K12" s="959">
        <v>0.7</v>
      </c>
    </row>
    <row r="13" spans="1:20" ht="20.100000000000001" customHeight="1">
      <c r="B13" s="1527" t="s">
        <v>886</v>
      </c>
      <c r="C13" s="592">
        <v>2.8</v>
      </c>
      <c r="D13" s="592">
        <v>2.6</v>
      </c>
      <c r="E13" s="592">
        <v>5.4</v>
      </c>
      <c r="F13" s="962">
        <v>4.0999999999999996</v>
      </c>
      <c r="G13" s="962">
        <v>3.8</v>
      </c>
      <c r="H13" s="962">
        <v>7.9</v>
      </c>
      <c r="I13" s="962">
        <v>3.6</v>
      </c>
      <c r="J13" s="962">
        <v>2.1</v>
      </c>
      <c r="K13" s="962">
        <v>5.7</v>
      </c>
    </row>
    <row r="14" spans="1:20" ht="20.100000000000001" customHeight="1">
      <c r="B14" s="171" t="s">
        <v>813</v>
      </c>
      <c r="C14" s="311"/>
      <c r="D14" s="311"/>
      <c r="E14" s="311"/>
      <c r="F14" s="960"/>
      <c r="G14" s="960"/>
      <c r="H14" s="960"/>
      <c r="I14" s="960"/>
      <c r="J14" s="960"/>
      <c r="K14" s="960"/>
    </row>
    <row r="15" spans="1:20" ht="20.100000000000001" customHeight="1">
      <c r="B15" s="46" t="s">
        <v>346</v>
      </c>
      <c r="C15" s="309">
        <v>6.9</v>
      </c>
      <c r="D15" s="309">
        <v>0.1</v>
      </c>
      <c r="E15" s="309">
        <v>7</v>
      </c>
      <c r="F15" s="958">
        <v>4.8</v>
      </c>
      <c r="G15" s="958" t="s">
        <v>8</v>
      </c>
      <c r="H15" s="958">
        <v>4.8</v>
      </c>
      <c r="I15" s="958">
        <v>8</v>
      </c>
      <c r="J15" s="958" t="s">
        <v>8</v>
      </c>
      <c r="K15" s="958">
        <v>8</v>
      </c>
    </row>
    <row r="16" spans="1:20" ht="20.100000000000001" customHeight="1">
      <c r="B16" s="46" t="s">
        <v>517</v>
      </c>
      <c r="C16" s="309">
        <v>22.4</v>
      </c>
      <c r="D16" s="309" t="s">
        <v>8</v>
      </c>
      <c r="E16" s="309">
        <v>22.4</v>
      </c>
      <c r="F16" s="1528">
        <v>14.7</v>
      </c>
      <c r="G16" s="1528" t="s">
        <v>8</v>
      </c>
      <c r="H16" s="1528">
        <v>14.7</v>
      </c>
      <c r="I16" s="1528">
        <v>5.4</v>
      </c>
      <c r="J16" s="1528" t="s">
        <v>8</v>
      </c>
      <c r="K16" s="1528">
        <v>5.4</v>
      </c>
    </row>
    <row r="17" spans="2:14" ht="20.100000000000001" customHeight="1">
      <c r="B17" s="46" t="s">
        <v>316</v>
      </c>
      <c r="C17" s="309">
        <v>130.80000000000001</v>
      </c>
      <c r="D17" s="309" t="s">
        <v>8</v>
      </c>
      <c r="E17" s="309">
        <v>130.80000000000001</v>
      </c>
      <c r="F17" s="958">
        <v>127.3</v>
      </c>
      <c r="G17" s="958" t="s">
        <v>8</v>
      </c>
      <c r="H17" s="958">
        <v>127.3</v>
      </c>
      <c r="I17" s="958">
        <v>114.9</v>
      </c>
      <c r="J17" s="958" t="s">
        <v>8</v>
      </c>
      <c r="K17" s="958">
        <v>114.9</v>
      </c>
    </row>
    <row r="18" spans="2:14" ht="20.100000000000001" customHeight="1">
      <c r="B18" s="20" t="s">
        <v>1265</v>
      </c>
      <c r="C18" s="309">
        <v>25.9</v>
      </c>
      <c r="D18" s="309" t="s">
        <v>8</v>
      </c>
      <c r="E18" s="309">
        <v>25.9</v>
      </c>
      <c r="F18" s="958">
        <v>13.8</v>
      </c>
      <c r="G18" s="958" t="s">
        <v>8</v>
      </c>
      <c r="H18" s="958">
        <v>13.8</v>
      </c>
      <c r="I18" s="958">
        <v>7.7</v>
      </c>
      <c r="J18" s="958" t="s">
        <v>8</v>
      </c>
      <c r="K18" s="958">
        <v>7.7</v>
      </c>
    </row>
    <row r="19" spans="2:14" ht="20.100000000000001" customHeight="1">
      <c r="B19" s="46" t="s">
        <v>296</v>
      </c>
      <c r="C19" s="323"/>
      <c r="D19" s="323"/>
      <c r="E19" s="323"/>
      <c r="F19" s="62">
        <v>28.7</v>
      </c>
      <c r="G19" s="62" t="s">
        <v>8</v>
      </c>
      <c r="H19" s="62">
        <v>28.7</v>
      </c>
      <c r="I19" s="62">
        <v>21.6</v>
      </c>
      <c r="J19" s="62" t="s">
        <v>8</v>
      </c>
      <c r="K19" s="62">
        <v>21.6</v>
      </c>
    </row>
    <row r="20" spans="2:14" ht="20.100000000000001" customHeight="1">
      <c r="B20" s="20" t="s">
        <v>347</v>
      </c>
      <c r="C20" s="309">
        <v>55.4</v>
      </c>
      <c r="D20" s="309">
        <v>0.7</v>
      </c>
      <c r="E20" s="309">
        <v>56.1</v>
      </c>
      <c r="F20" s="959">
        <v>54.6</v>
      </c>
      <c r="G20" s="959">
        <v>0.2</v>
      </c>
      <c r="H20" s="959">
        <v>54.8</v>
      </c>
      <c r="I20" s="959">
        <v>56.4</v>
      </c>
      <c r="J20" s="959" t="s">
        <v>8</v>
      </c>
      <c r="K20" s="959">
        <v>56.4</v>
      </c>
    </row>
    <row r="21" spans="2:14" ht="20.100000000000001" customHeight="1">
      <c r="B21" s="533" t="s">
        <v>886</v>
      </c>
      <c r="C21" s="595">
        <v>241.4</v>
      </c>
      <c r="D21" s="595">
        <v>0.8</v>
      </c>
      <c r="E21" s="595">
        <v>242.2</v>
      </c>
      <c r="F21" s="963">
        <v>243.9</v>
      </c>
      <c r="G21" s="963">
        <v>0.2</v>
      </c>
      <c r="H21" s="963">
        <v>244.1</v>
      </c>
      <c r="I21" s="963">
        <v>214</v>
      </c>
      <c r="J21" s="963" t="s">
        <v>8</v>
      </c>
      <c r="K21" s="963">
        <v>214</v>
      </c>
    </row>
    <row r="22" spans="2:14" ht="20.100000000000001" customHeight="1">
      <c r="B22" s="952" t="s">
        <v>688</v>
      </c>
      <c r="C22" s="964">
        <v>244.2</v>
      </c>
      <c r="D22" s="965">
        <v>3.4</v>
      </c>
      <c r="E22" s="965">
        <v>247.6</v>
      </c>
      <c r="F22" s="1529">
        <v>248</v>
      </c>
      <c r="G22" s="1529">
        <v>4</v>
      </c>
      <c r="H22" s="1529">
        <v>252</v>
      </c>
      <c r="I22" s="966">
        <v>217.6</v>
      </c>
      <c r="J22" s="966">
        <v>2.1</v>
      </c>
      <c r="K22" s="966">
        <v>219.7</v>
      </c>
    </row>
    <row r="23" spans="2:14" ht="20.100000000000001" customHeight="1" thickBot="1">
      <c r="I23" s="1530"/>
      <c r="L23" s="1748"/>
      <c r="M23" s="1749"/>
      <c r="N23" s="1749"/>
    </row>
    <row r="24" spans="2:14" ht="20.100000000000001" customHeight="1" thickTop="1">
      <c r="B24" s="304" t="s">
        <v>34</v>
      </c>
      <c r="C24" s="1735">
        <v>2019</v>
      </c>
      <c r="D24" s="1743"/>
      <c r="E24" s="1743"/>
      <c r="F24" s="1735">
        <v>2018</v>
      </c>
      <c r="G24" s="1743"/>
      <c r="H24" s="1743"/>
      <c r="L24" s="1746"/>
      <c r="M24" s="1747"/>
      <c r="N24" s="1747"/>
    </row>
    <row r="25" spans="2:14" ht="50.25" customHeight="1">
      <c r="B25" s="591" t="s">
        <v>420</v>
      </c>
      <c r="C25" s="588" t="s">
        <v>425</v>
      </c>
      <c r="D25" s="572" t="s">
        <v>426</v>
      </c>
      <c r="E25" s="572" t="s">
        <v>427</v>
      </c>
      <c r="F25" s="588" t="s">
        <v>425</v>
      </c>
      <c r="G25" s="572" t="s">
        <v>426</v>
      </c>
      <c r="H25" s="572" t="s">
        <v>427</v>
      </c>
      <c r="L25" s="315"/>
      <c r="M25" s="315"/>
      <c r="N25" s="315"/>
    </row>
    <row r="26" spans="2:14" ht="20.100000000000001" customHeight="1">
      <c r="B26" s="11" t="s">
        <v>428</v>
      </c>
      <c r="C26" s="307"/>
      <c r="D26" s="308"/>
      <c r="E26" s="308"/>
      <c r="F26" s="307"/>
      <c r="G26" s="308"/>
      <c r="H26" s="308"/>
      <c r="L26" s="315"/>
      <c r="M26" s="315"/>
      <c r="N26" s="315"/>
    </row>
    <row r="27" spans="2:14" ht="20.100000000000001" customHeight="1">
      <c r="B27" s="46" t="s">
        <v>346</v>
      </c>
      <c r="C27" s="61">
        <v>1.1000000000000001</v>
      </c>
      <c r="D27" s="62">
        <v>0.6</v>
      </c>
      <c r="E27" s="62">
        <v>1.7</v>
      </c>
      <c r="F27" s="61">
        <v>0.1</v>
      </c>
      <c r="G27" s="317">
        <v>1</v>
      </c>
      <c r="H27" s="62">
        <v>1.1000000000000001</v>
      </c>
      <c r="L27" s="316"/>
      <c r="M27" s="316"/>
      <c r="N27" s="316"/>
    </row>
    <row r="28" spans="2:14" ht="20.100000000000001" customHeight="1">
      <c r="B28" s="46" t="s">
        <v>308</v>
      </c>
      <c r="C28" s="61">
        <v>1.4</v>
      </c>
      <c r="D28" s="62">
        <v>2.2000000000000002</v>
      </c>
      <c r="E28" s="62">
        <v>3.6</v>
      </c>
      <c r="F28" s="61">
        <v>0.5</v>
      </c>
      <c r="G28" s="62">
        <v>1.6</v>
      </c>
      <c r="H28" s="62">
        <v>2.1</v>
      </c>
      <c r="L28" s="316"/>
      <c r="M28" s="316"/>
      <c r="N28" s="316"/>
    </row>
    <row r="29" spans="2:14" ht="20.100000000000001" customHeight="1">
      <c r="B29" s="46" t="s">
        <v>316</v>
      </c>
      <c r="C29" s="61" t="s">
        <v>8</v>
      </c>
      <c r="D29" s="62" t="s">
        <v>8</v>
      </c>
      <c r="E29" s="62" t="s">
        <v>8</v>
      </c>
      <c r="F29" s="61">
        <v>0.8</v>
      </c>
      <c r="G29" s="62" t="s">
        <v>8</v>
      </c>
      <c r="H29" s="62">
        <v>0.8</v>
      </c>
      <c r="L29" s="316"/>
      <c r="M29" s="316"/>
      <c r="N29" s="316"/>
    </row>
    <row r="30" spans="2:14" ht="20.100000000000001" customHeight="1">
      <c r="B30" s="46" t="s">
        <v>256</v>
      </c>
      <c r="C30" s="59">
        <v>1.3</v>
      </c>
      <c r="D30" s="249">
        <v>0.6</v>
      </c>
      <c r="E30" s="249">
        <v>1.9</v>
      </c>
      <c r="F30" s="61">
        <v>0.9</v>
      </c>
      <c r="G30" s="62">
        <v>0.8</v>
      </c>
      <c r="H30" s="62">
        <v>1.7</v>
      </c>
      <c r="L30" s="316"/>
      <c r="M30" s="316"/>
      <c r="N30" s="316"/>
    </row>
    <row r="31" spans="2:14" ht="20.100000000000001" customHeight="1">
      <c r="B31" s="20" t="s">
        <v>347</v>
      </c>
      <c r="C31" s="1531">
        <v>1</v>
      </c>
      <c r="D31" s="249">
        <v>1.4</v>
      </c>
      <c r="E31" s="249">
        <v>2.4</v>
      </c>
      <c r="F31" s="59">
        <v>0.5</v>
      </c>
      <c r="G31" s="249" t="s">
        <v>8</v>
      </c>
      <c r="H31" s="249">
        <v>0.5</v>
      </c>
      <c r="L31" s="316"/>
      <c r="M31" s="316"/>
      <c r="N31" s="316"/>
    </row>
    <row r="32" spans="2:14" ht="20.100000000000001" customHeight="1">
      <c r="B32" s="46" t="s">
        <v>296</v>
      </c>
      <c r="C32" s="310" t="s">
        <v>8</v>
      </c>
      <c r="D32" s="62" t="s">
        <v>8</v>
      </c>
      <c r="E32" s="60" t="s">
        <v>8</v>
      </c>
      <c r="F32" s="310" t="s">
        <v>8</v>
      </c>
      <c r="G32" s="62" t="s">
        <v>8</v>
      </c>
      <c r="H32" s="62" t="s">
        <v>8</v>
      </c>
      <c r="L32" s="316"/>
      <c r="M32" s="316"/>
      <c r="N32" s="316"/>
    </row>
    <row r="33" spans="2:14" ht="20.100000000000001" customHeight="1">
      <c r="B33" s="1532" t="s">
        <v>887</v>
      </c>
      <c r="C33" s="593">
        <v>4.8</v>
      </c>
      <c r="D33" s="594">
        <v>4.8</v>
      </c>
      <c r="E33" s="594">
        <v>9.6</v>
      </c>
      <c r="F33" s="593">
        <v>2.8</v>
      </c>
      <c r="G33" s="594">
        <v>3.4</v>
      </c>
      <c r="H33" s="594">
        <v>6.2</v>
      </c>
      <c r="L33" s="318"/>
      <c r="M33" s="318"/>
      <c r="N33" s="318"/>
    </row>
    <row r="34" spans="2:14" ht="20.100000000000001" customHeight="1">
      <c r="B34" s="11" t="s">
        <v>430</v>
      </c>
      <c r="C34" s="312"/>
      <c r="D34" s="313"/>
      <c r="E34" s="313"/>
      <c r="F34" s="312"/>
      <c r="G34" s="313"/>
      <c r="H34" s="313"/>
      <c r="L34" s="318"/>
      <c r="M34" s="318"/>
      <c r="N34" s="318"/>
    </row>
    <row r="35" spans="2:14" ht="20.100000000000001" customHeight="1">
      <c r="B35" s="46" t="s">
        <v>346</v>
      </c>
      <c r="C35" s="61">
        <v>17.399999999999999</v>
      </c>
      <c r="D35" s="63" t="s">
        <v>8</v>
      </c>
      <c r="E35" s="62">
        <v>17.399999999999999</v>
      </c>
      <c r="F35" s="61">
        <v>13</v>
      </c>
      <c r="G35" s="62">
        <v>0.1</v>
      </c>
      <c r="H35" s="62">
        <v>13.1</v>
      </c>
      <c r="L35" s="316"/>
      <c r="M35" s="316"/>
      <c r="N35" s="316"/>
    </row>
    <row r="36" spans="2:14" ht="20.100000000000001" customHeight="1">
      <c r="B36" s="46" t="s">
        <v>517</v>
      </c>
      <c r="C36" s="61">
        <v>19.2</v>
      </c>
      <c r="D36" s="62" t="s">
        <v>8</v>
      </c>
      <c r="E36" s="62">
        <v>19.2</v>
      </c>
      <c r="F36" s="61">
        <v>11.3</v>
      </c>
      <c r="G36" s="62">
        <v>0.3</v>
      </c>
      <c r="H36" s="62">
        <v>11.6</v>
      </c>
      <c r="L36" s="316"/>
      <c r="M36" s="316"/>
      <c r="N36" s="316"/>
    </row>
    <row r="37" spans="2:14" ht="20.100000000000001" customHeight="1">
      <c r="B37" s="46" t="s">
        <v>316</v>
      </c>
      <c r="C37" s="61">
        <v>170.1</v>
      </c>
      <c r="D37" s="62" t="s">
        <v>8</v>
      </c>
      <c r="E37" s="62">
        <v>170.1</v>
      </c>
      <c r="F37" s="61">
        <v>116.3</v>
      </c>
      <c r="G37" s="62" t="s">
        <v>8</v>
      </c>
      <c r="H37" s="62">
        <v>116.3</v>
      </c>
      <c r="L37" s="316"/>
      <c r="M37" s="316"/>
      <c r="N37" s="316"/>
    </row>
    <row r="38" spans="2:14" ht="20.100000000000001" customHeight="1">
      <c r="B38" s="46" t="s">
        <v>256</v>
      </c>
      <c r="C38" s="61">
        <v>9.1</v>
      </c>
      <c r="D38" s="62" t="s">
        <v>8</v>
      </c>
      <c r="E38" s="62">
        <v>9.1</v>
      </c>
      <c r="F38" s="61">
        <v>10.1</v>
      </c>
      <c r="G38" s="62" t="s">
        <v>8</v>
      </c>
      <c r="H38" s="62">
        <v>10.1</v>
      </c>
      <c r="L38" s="316"/>
      <c r="M38" s="316"/>
      <c r="N38" s="316"/>
    </row>
    <row r="39" spans="2:14" ht="20.100000000000001" customHeight="1">
      <c r="B39" s="1533" t="s">
        <v>347</v>
      </c>
      <c r="C39" s="59">
        <v>69.599999999999994</v>
      </c>
      <c r="D39" s="249" t="s">
        <v>8</v>
      </c>
      <c r="E39" s="249">
        <v>69.599999999999994</v>
      </c>
      <c r="F39" s="1534">
        <v>68.8</v>
      </c>
      <c r="G39" s="66" t="s">
        <v>8</v>
      </c>
      <c r="H39" s="66">
        <v>68.8</v>
      </c>
      <c r="L39" s="316"/>
      <c r="M39" s="316"/>
      <c r="N39" s="316"/>
    </row>
    <row r="40" spans="2:14" ht="20.100000000000001" customHeight="1">
      <c r="B40" s="1511" t="s">
        <v>296</v>
      </c>
      <c r="C40" s="310">
        <v>26.2</v>
      </c>
      <c r="D40" s="62" t="s">
        <v>8</v>
      </c>
      <c r="E40" s="60">
        <v>26.2</v>
      </c>
      <c r="F40" s="61">
        <v>13.4</v>
      </c>
      <c r="G40" s="62" t="s">
        <v>8</v>
      </c>
      <c r="H40" s="62">
        <v>13.4</v>
      </c>
      <c r="L40" s="316"/>
      <c r="M40" s="316"/>
      <c r="N40" s="316"/>
    </row>
    <row r="41" spans="2:14" ht="20.100000000000001" customHeight="1">
      <c r="B41" s="1535" t="s">
        <v>887</v>
      </c>
      <c r="C41" s="596">
        <v>311.60000000000002</v>
      </c>
      <c r="D41" s="597" t="s">
        <v>8</v>
      </c>
      <c r="E41" s="598">
        <v>311.60000000000002</v>
      </c>
      <c r="F41" s="596">
        <v>232.9</v>
      </c>
      <c r="G41" s="598">
        <v>0.4</v>
      </c>
      <c r="H41" s="598">
        <v>233.3</v>
      </c>
      <c r="L41" s="319"/>
      <c r="M41" s="320"/>
      <c r="N41" s="320"/>
    </row>
    <row r="42" spans="2:14" ht="20.100000000000001" customHeight="1">
      <c r="B42" s="952" t="s">
        <v>688</v>
      </c>
      <c r="C42" s="966">
        <v>316.39999999999998</v>
      </c>
      <c r="D42" s="967">
        <v>4.8</v>
      </c>
      <c r="E42" s="967">
        <v>321.2</v>
      </c>
      <c r="F42" s="966">
        <v>235.7</v>
      </c>
      <c r="G42" s="968">
        <v>3.8</v>
      </c>
      <c r="H42" s="1536">
        <v>239.5</v>
      </c>
      <c r="L42" s="961"/>
      <c r="M42" s="961"/>
      <c r="N42" s="961"/>
    </row>
    <row r="43" spans="2:14" ht="20.100000000000001" customHeight="1">
      <c r="L43" s="961"/>
      <c r="M43" s="961"/>
      <c r="N43" s="961"/>
    </row>
    <row r="44" spans="2:14" ht="15.75">
      <c r="B44" s="1730" t="s">
        <v>814</v>
      </c>
      <c r="C44" s="1730"/>
      <c r="D44" s="1730"/>
      <c r="E44" s="1730"/>
      <c r="F44" s="1730"/>
      <c r="G44" s="1730"/>
      <c r="H44" s="1730"/>
      <c r="I44" s="1078"/>
      <c r="J44" s="1078"/>
      <c r="K44" s="1078"/>
      <c r="L44" s="961"/>
      <c r="M44" s="961"/>
      <c r="N44" s="961"/>
    </row>
    <row r="45" spans="2:14" ht="15.75">
      <c r="B45" s="1744" t="s">
        <v>431</v>
      </c>
      <c r="C45" s="1744"/>
      <c r="D45" s="1744"/>
      <c r="E45" s="1744"/>
      <c r="F45" s="1744"/>
      <c r="G45" s="1744"/>
      <c r="H45" s="1744"/>
      <c r="I45" s="1073"/>
      <c r="J45" s="1073"/>
      <c r="K45" s="1073"/>
      <c r="L45" s="961"/>
      <c r="M45" s="961"/>
      <c r="N45" s="961"/>
    </row>
    <row r="46" spans="2:14" ht="15.75">
      <c r="B46" s="1744" t="s">
        <v>432</v>
      </c>
      <c r="C46" s="1744"/>
      <c r="D46" s="1744"/>
      <c r="E46" s="1744"/>
      <c r="F46" s="1744"/>
      <c r="G46" s="1744"/>
      <c r="H46" s="1744"/>
      <c r="I46" s="1073"/>
      <c r="J46" s="1073"/>
      <c r="K46" s="1073"/>
      <c r="L46" s="961"/>
      <c r="M46" s="961"/>
      <c r="N46" s="961"/>
    </row>
    <row r="47" spans="2:14" ht="15.75">
      <c r="B47" s="1745" t="s">
        <v>1266</v>
      </c>
      <c r="C47" s="1745"/>
      <c r="D47" s="1745"/>
      <c r="E47" s="1745"/>
      <c r="F47" s="1745"/>
      <c r="G47" s="1745"/>
      <c r="H47" s="1745"/>
      <c r="I47" s="1073"/>
      <c r="J47" s="1073"/>
      <c r="K47" s="1073"/>
      <c r="L47" s="961"/>
      <c r="M47" s="961"/>
      <c r="N47" s="961"/>
    </row>
    <row r="48" spans="2:14" ht="15.75">
      <c r="B48" s="1731" t="s">
        <v>1267</v>
      </c>
      <c r="C48" s="1731"/>
      <c r="D48" s="1731"/>
      <c r="E48" s="1731"/>
      <c r="F48" s="1731"/>
      <c r="G48" s="1731"/>
      <c r="H48" s="1731"/>
      <c r="I48" s="1521"/>
      <c r="J48" s="1521"/>
      <c r="K48" s="1521"/>
      <c r="L48" s="961"/>
      <c r="M48" s="961"/>
      <c r="N48" s="961"/>
    </row>
    <row r="49" spans="2:14" ht="20.100000000000001" customHeight="1">
      <c r="B49" s="1130"/>
      <c r="C49" s="1130"/>
      <c r="D49" s="1130"/>
      <c r="E49" s="1130"/>
      <c r="F49" s="1130"/>
      <c r="G49" s="1130"/>
      <c r="H49" s="1130"/>
      <c r="I49" s="1130"/>
      <c r="J49" s="1130"/>
      <c r="K49" s="1130"/>
      <c r="L49" s="961"/>
      <c r="M49" s="961"/>
      <c r="N49" s="961"/>
    </row>
    <row r="50" spans="2:14" ht="20.100000000000001" customHeight="1">
      <c r="B50" s="1130"/>
      <c r="C50" s="1130"/>
      <c r="D50" s="1130"/>
      <c r="E50" s="1130"/>
      <c r="F50" s="1130"/>
      <c r="G50" s="1130"/>
      <c r="H50" s="1130"/>
      <c r="I50" s="1130"/>
      <c r="J50" s="1130"/>
      <c r="K50" s="1130"/>
      <c r="L50" s="961"/>
      <c r="M50" s="961"/>
      <c r="N50" s="961"/>
    </row>
  </sheetData>
  <mergeCells count="13">
    <mergeCell ref="L24:N24"/>
    <mergeCell ref="B44:H44"/>
    <mergeCell ref="B45:H45"/>
    <mergeCell ref="B1:C1"/>
    <mergeCell ref="C4:E4"/>
    <mergeCell ref="F4:H4"/>
    <mergeCell ref="I4:K4"/>
    <mergeCell ref="L23:N23"/>
    <mergeCell ref="B46:H46"/>
    <mergeCell ref="B47:H47"/>
    <mergeCell ref="B48:H48"/>
    <mergeCell ref="C24:E24"/>
    <mergeCell ref="F24:H24"/>
  </mergeCells>
  <hyperlinks>
    <hyperlink ref="A2" location="Summary!A1" display=" " xr:uid="{55CF5970-88EC-4510-AEE4-652CC460EE52}"/>
  </hyperlinks>
  <pageMargins left="0.75" right="0.75" top="1" bottom="1" header="0.5" footer="0.5"/>
  <pageSetup paperSize="9" scale="49" orientation="portrait" horizontalDpi="4294967292" verticalDpi="4294967292" r:id="rId1"/>
  <headerFooter>
    <oddFooter>&amp;L&amp;1#&amp;"Calibri"&amp;10&amp;K000000TOTAL Classification: Restricted Distribution TOTAL - All rights reserved</oddFooter>
  </headerFooter>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CB830-26B2-45B1-B61B-E087889FDFCC}">
  <sheetPr>
    <tabColor rgb="FF32C8C8"/>
  </sheetPr>
  <dimension ref="A1:L63"/>
  <sheetViews>
    <sheetView showGridLines="0" zoomScale="115" zoomScaleNormal="115" zoomScaleSheetLayoutView="100" zoomScalePageLayoutView="140" workbookViewId="0">
      <pane xSplit="41985" topLeftCell="O1"/>
      <selection pane="topRight" activeCell="I30" sqref="I30"/>
    </sheetView>
  </sheetViews>
  <sheetFormatPr baseColWidth="10" defaultColWidth="10.875" defaultRowHeight="20.100000000000001" customHeight="1"/>
  <cols>
    <col min="1" max="1" width="5.5" style="1298" customWidth="1"/>
    <col min="2" max="2" width="46.125" style="1298" customWidth="1"/>
    <col min="3" max="10" width="12" style="1298" customWidth="1"/>
    <col min="11" max="11" width="5.5" style="1130" customWidth="1"/>
    <col min="12" max="16384" width="10.875" style="1130"/>
  </cols>
  <sheetData>
    <row r="1" spans="1:12" ht="20.100000000000001" customHeight="1">
      <c r="B1" s="1663" t="s">
        <v>1305</v>
      </c>
      <c r="C1" s="1663"/>
    </row>
    <row r="2" spans="1:12" ht="20.100000000000001" customHeight="1">
      <c r="A2" s="1131" t="s">
        <v>11</v>
      </c>
      <c r="B2" s="1727" t="s">
        <v>433</v>
      </c>
      <c r="C2" s="1727"/>
      <c r="D2" s="1727"/>
      <c r="E2" s="1727"/>
      <c r="F2" s="1727"/>
      <c r="G2" s="1727"/>
      <c r="H2" s="1727"/>
    </row>
    <row r="4" spans="1:12" ht="20.100000000000001" customHeight="1">
      <c r="B4" s="304" t="s">
        <v>34</v>
      </c>
      <c r="C4" s="1739">
        <v>2022</v>
      </c>
      <c r="D4" s="1739"/>
      <c r="E4" s="1735">
        <v>2021</v>
      </c>
      <c r="F4" s="1736"/>
      <c r="G4" s="1735">
        <v>2020</v>
      </c>
      <c r="H4" s="1736"/>
      <c r="K4" s="1689"/>
      <c r="L4" s="1689"/>
    </row>
    <row r="5" spans="1:12" ht="20.100000000000001" customHeight="1">
      <c r="B5" s="599" t="s">
        <v>420</v>
      </c>
      <c r="C5" s="1084" t="s">
        <v>247</v>
      </c>
      <c r="D5" s="1084" t="s">
        <v>586</v>
      </c>
      <c r="E5" s="1089" t="s">
        <v>247</v>
      </c>
      <c r="F5" s="1089" t="s">
        <v>586</v>
      </c>
      <c r="G5" s="1089" t="s">
        <v>247</v>
      </c>
      <c r="H5" s="1089" t="s">
        <v>817</v>
      </c>
    </row>
    <row r="6" spans="1:12" ht="20.100000000000001" customHeight="1">
      <c r="B6" s="290" t="s">
        <v>428</v>
      </c>
      <c r="C6" s="321"/>
      <c r="D6" s="321"/>
      <c r="E6" s="969"/>
      <c r="F6" s="969"/>
      <c r="G6" s="969"/>
      <c r="H6" s="969"/>
    </row>
    <row r="7" spans="1:12" ht="20.100000000000001" customHeight="1">
      <c r="B7" s="20" t="s">
        <v>346</v>
      </c>
      <c r="C7" s="255" t="s">
        <v>8</v>
      </c>
      <c r="D7" s="323" t="s">
        <v>8</v>
      </c>
      <c r="E7" s="270">
        <v>2</v>
      </c>
      <c r="F7" s="959">
        <v>0.7</v>
      </c>
      <c r="G7" s="270" t="s">
        <v>8</v>
      </c>
      <c r="H7" s="959" t="s">
        <v>8</v>
      </c>
    </row>
    <row r="8" spans="1:12" ht="20.100000000000001" customHeight="1">
      <c r="B8" s="20" t="s">
        <v>308</v>
      </c>
      <c r="C8" s="255">
        <v>2</v>
      </c>
      <c r="D8" s="323">
        <v>0.7</v>
      </c>
      <c r="E8" s="270">
        <v>2</v>
      </c>
      <c r="F8" s="959">
        <v>0.9</v>
      </c>
      <c r="G8" s="270">
        <v>1</v>
      </c>
      <c r="H8" s="959">
        <v>0.4</v>
      </c>
    </row>
    <row r="9" spans="1:12" ht="20.100000000000001" customHeight="1">
      <c r="B9" s="20" t="s">
        <v>316</v>
      </c>
      <c r="C9" s="255" t="s">
        <v>8</v>
      </c>
      <c r="D9" s="323" t="s">
        <v>8</v>
      </c>
      <c r="E9" s="270" t="s">
        <v>8</v>
      </c>
      <c r="F9" s="959" t="s">
        <v>8</v>
      </c>
      <c r="G9" s="270" t="s">
        <v>8</v>
      </c>
      <c r="H9" s="959" t="s">
        <v>8</v>
      </c>
    </row>
    <row r="10" spans="1:12" ht="20.100000000000001" customHeight="1">
      <c r="B10" s="20" t="s">
        <v>1257</v>
      </c>
      <c r="C10" s="255">
        <v>1</v>
      </c>
      <c r="D10" s="323">
        <v>0.3</v>
      </c>
      <c r="E10" s="270" t="s">
        <v>8</v>
      </c>
      <c r="F10" s="959" t="s">
        <v>8</v>
      </c>
      <c r="G10" s="270" t="s">
        <v>8</v>
      </c>
      <c r="H10" s="959" t="s">
        <v>8</v>
      </c>
    </row>
    <row r="11" spans="1:12" ht="20.100000000000001" customHeight="1">
      <c r="B11" s="46" t="s">
        <v>296</v>
      </c>
      <c r="C11" s="255"/>
      <c r="D11" s="323"/>
      <c r="E11" s="97" t="s">
        <v>8</v>
      </c>
      <c r="F11" s="958" t="s">
        <v>8</v>
      </c>
      <c r="G11" s="97" t="s">
        <v>8</v>
      </c>
      <c r="H11" s="958" t="s">
        <v>8</v>
      </c>
    </row>
    <row r="12" spans="1:12" ht="20.100000000000001" customHeight="1">
      <c r="B12" s="20" t="s">
        <v>347</v>
      </c>
      <c r="C12" s="286">
        <v>1</v>
      </c>
      <c r="D12" s="309">
        <v>0.2</v>
      </c>
      <c r="E12" s="270" t="s">
        <v>8</v>
      </c>
      <c r="F12" s="959" t="s">
        <v>8</v>
      </c>
      <c r="G12" s="270">
        <v>2</v>
      </c>
      <c r="H12" s="959">
        <v>0.8</v>
      </c>
    </row>
    <row r="13" spans="1:12" ht="20.100000000000001" customHeight="1">
      <c r="B13" s="533" t="s">
        <v>887</v>
      </c>
      <c r="C13" s="534">
        <v>4</v>
      </c>
      <c r="D13" s="595">
        <v>1.2</v>
      </c>
      <c r="E13" s="860">
        <v>4</v>
      </c>
      <c r="F13" s="963">
        <v>1.6</v>
      </c>
      <c r="G13" s="860">
        <v>3</v>
      </c>
      <c r="H13" s="963">
        <v>1.2</v>
      </c>
    </row>
    <row r="14" spans="1:12" ht="20.100000000000001" customHeight="1">
      <c r="B14" s="290" t="s">
        <v>1268</v>
      </c>
      <c r="C14" s="324"/>
      <c r="D14" s="325"/>
      <c r="E14" s="419"/>
      <c r="F14" s="970"/>
      <c r="G14" s="419"/>
      <c r="H14" s="970"/>
    </row>
    <row r="15" spans="1:12" ht="20.100000000000001" customHeight="1">
      <c r="B15" s="20" t="s">
        <v>346</v>
      </c>
      <c r="C15" s="255">
        <v>91</v>
      </c>
      <c r="D15" s="323">
        <v>16.2</v>
      </c>
      <c r="E15" s="270">
        <v>53</v>
      </c>
      <c r="F15" s="959">
        <v>8.1</v>
      </c>
      <c r="G15" s="270">
        <v>55</v>
      </c>
      <c r="H15" s="959">
        <v>8.1999999999999993</v>
      </c>
    </row>
    <row r="16" spans="1:12" ht="20.100000000000001" customHeight="1">
      <c r="B16" s="20" t="s">
        <v>308</v>
      </c>
      <c r="C16" s="255">
        <v>42</v>
      </c>
      <c r="D16" s="323">
        <v>18.100000000000001</v>
      </c>
      <c r="E16" s="270">
        <v>49</v>
      </c>
      <c r="F16" s="959">
        <v>19.399999999999999</v>
      </c>
      <c r="G16" s="270">
        <v>22</v>
      </c>
      <c r="H16" s="959">
        <v>7.6</v>
      </c>
    </row>
    <row r="17" spans="2:10" ht="20.100000000000001" customHeight="1">
      <c r="B17" s="20" t="s">
        <v>316</v>
      </c>
      <c r="C17" s="255">
        <v>431</v>
      </c>
      <c r="D17" s="323">
        <v>124.1</v>
      </c>
      <c r="E17" s="270">
        <v>528</v>
      </c>
      <c r="F17" s="959">
        <v>159.9</v>
      </c>
      <c r="G17" s="270">
        <v>439</v>
      </c>
      <c r="H17" s="959">
        <v>114.3</v>
      </c>
    </row>
    <row r="18" spans="2:10" ht="20.100000000000001" customHeight="1">
      <c r="B18" s="20" t="s">
        <v>1257</v>
      </c>
      <c r="C18" s="255">
        <v>104</v>
      </c>
      <c r="D18" s="323">
        <v>14.6</v>
      </c>
      <c r="E18" s="270">
        <v>20</v>
      </c>
      <c r="F18" s="959">
        <v>8.4</v>
      </c>
      <c r="G18" s="270">
        <v>99</v>
      </c>
      <c r="H18" s="959">
        <v>56.6</v>
      </c>
    </row>
    <row r="19" spans="2:10" ht="20.100000000000001" customHeight="1">
      <c r="B19" s="89" t="s">
        <v>296</v>
      </c>
      <c r="C19" s="139"/>
      <c r="D19" s="600"/>
      <c r="E19" s="97">
        <v>65</v>
      </c>
      <c r="F19" s="958">
        <v>14</v>
      </c>
      <c r="G19" s="97">
        <v>35</v>
      </c>
      <c r="H19" s="958">
        <v>7.3</v>
      </c>
    </row>
    <row r="20" spans="2:10" ht="20.100000000000001" customHeight="1">
      <c r="B20" s="46" t="s">
        <v>347</v>
      </c>
      <c r="C20" s="286">
        <v>417</v>
      </c>
      <c r="D20" s="309">
        <v>55.4</v>
      </c>
      <c r="E20" s="269">
        <v>264</v>
      </c>
      <c r="F20" s="971">
        <v>37.200000000000003</v>
      </c>
      <c r="G20" s="269">
        <v>522</v>
      </c>
      <c r="H20" s="971">
        <v>65.7</v>
      </c>
    </row>
    <row r="21" spans="2:10" ht="20.100000000000001" customHeight="1">
      <c r="B21" s="1527" t="s">
        <v>887</v>
      </c>
      <c r="C21" s="534">
        <v>1085</v>
      </c>
      <c r="D21" s="595">
        <v>228.4</v>
      </c>
      <c r="E21" s="860">
        <v>979</v>
      </c>
      <c r="F21" s="963">
        <v>247</v>
      </c>
      <c r="G21" s="860">
        <v>1172</v>
      </c>
      <c r="H21" s="963">
        <v>259.7</v>
      </c>
    </row>
    <row r="22" spans="2:10" ht="20.100000000000001" customHeight="1">
      <c r="B22" s="952" t="s">
        <v>688</v>
      </c>
      <c r="C22" s="956">
        <v>1089</v>
      </c>
      <c r="D22" s="965">
        <v>229.6</v>
      </c>
      <c r="E22" s="954">
        <v>983</v>
      </c>
      <c r="F22" s="972">
        <v>248.6</v>
      </c>
      <c r="G22" s="954">
        <v>1175</v>
      </c>
      <c r="H22" s="972">
        <v>260.89999999999998</v>
      </c>
    </row>
    <row r="24" spans="2:10" ht="20.100000000000001" customHeight="1">
      <c r="B24" s="304" t="s">
        <v>413</v>
      </c>
      <c r="C24" s="1735">
        <v>2019</v>
      </c>
      <c r="D24" s="1736"/>
      <c r="E24" s="1735">
        <v>2018</v>
      </c>
      <c r="F24" s="1736"/>
      <c r="I24" s="1750"/>
      <c r="J24" s="1750"/>
    </row>
    <row r="25" spans="2:10" ht="20.100000000000001" customHeight="1">
      <c r="B25" s="599" t="s">
        <v>420</v>
      </c>
      <c r="C25" s="1086" t="s">
        <v>247</v>
      </c>
      <c r="D25" s="1087" t="s">
        <v>434</v>
      </c>
      <c r="E25" s="1086" t="s">
        <v>247</v>
      </c>
      <c r="F25" s="1087" t="s">
        <v>434</v>
      </c>
      <c r="I25" s="1750"/>
      <c r="J25" s="1750"/>
    </row>
    <row r="26" spans="2:10" ht="20.100000000000001" customHeight="1">
      <c r="B26" s="290" t="s">
        <v>428</v>
      </c>
      <c r="C26" s="322"/>
      <c r="D26" s="321"/>
      <c r="E26" s="322"/>
      <c r="F26" s="321"/>
      <c r="I26" s="1750"/>
      <c r="J26" s="1750"/>
    </row>
    <row r="27" spans="2:10" ht="20.100000000000001" customHeight="1">
      <c r="B27" s="20" t="s">
        <v>346</v>
      </c>
      <c r="C27" s="300" t="s">
        <v>8</v>
      </c>
      <c r="D27" s="249" t="s">
        <v>8</v>
      </c>
      <c r="E27" s="300">
        <v>2</v>
      </c>
      <c r="F27" s="249">
        <v>0.5</v>
      </c>
      <c r="I27" s="1750"/>
      <c r="J27" s="1750"/>
    </row>
    <row r="28" spans="2:10" ht="20.100000000000001" customHeight="1">
      <c r="B28" s="20" t="s">
        <v>308</v>
      </c>
      <c r="C28" s="300">
        <v>2</v>
      </c>
      <c r="D28" s="249">
        <v>0.8</v>
      </c>
      <c r="E28" s="300">
        <v>3</v>
      </c>
      <c r="F28" s="249">
        <v>2</v>
      </c>
      <c r="I28" s="1750"/>
      <c r="J28" s="1750"/>
    </row>
    <row r="29" spans="2:10" ht="20.100000000000001" customHeight="1">
      <c r="B29" s="20" t="s">
        <v>316</v>
      </c>
      <c r="C29" s="300" t="s">
        <v>8</v>
      </c>
      <c r="D29" s="249" t="s">
        <v>8</v>
      </c>
      <c r="E29" s="300" t="s">
        <v>8</v>
      </c>
      <c r="F29" s="249" t="s">
        <v>8</v>
      </c>
      <c r="I29" s="1750"/>
      <c r="J29" s="1750"/>
    </row>
    <row r="30" spans="2:10" ht="20.100000000000001" customHeight="1">
      <c r="B30" s="20" t="s">
        <v>256</v>
      </c>
      <c r="C30" s="300">
        <v>1</v>
      </c>
      <c r="D30" s="249">
        <v>0.3</v>
      </c>
      <c r="E30" s="300" t="s">
        <v>8</v>
      </c>
      <c r="F30" s="249" t="s">
        <v>8</v>
      </c>
      <c r="I30" s="1750"/>
      <c r="J30" s="1750"/>
    </row>
    <row r="31" spans="2:10" ht="20.100000000000001" customHeight="1">
      <c r="B31" s="46" t="s">
        <v>296</v>
      </c>
      <c r="C31" s="1537" t="s">
        <v>8</v>
      </c>
      <c r="D31" s="62" t="s">
        <v>8</v>
      </c>
      <c r="E31" s="97" t="s">
        <v>8</v>
      </c>
      <c r="F31" s="958" t="s">
        <v>8</v>
      </c>
      <c r="I31" s="1750"/>
      <c r="J31" s="1750"/>
    </row>
    <row r="32" spans="2:10" ht="20.100000000000001" customHeight="1">
      <c r="B32" s="20" t="s">
        <v>347</v>
      </c>
      <c r="C32" s="300">
        <v>2</v>
      </c>
      <c r="D32" s="249">
        <v>0.7</v>
      </c>
      <c r="E32" s="300">
        <v>1</v>
      </c>
      <c r="F32" s="249">
        <v>0.4</v>
      </c>
      <c r="I32" s="1750"/>
      <c r="J32" s="1750"/>
    </row>
    <row r="33" spans="2:11" ht="20.100000000000001" customHeight="1">
      <c r="B33" s="533" t="s">
        <v>429</v>
      </c>
      <c r="C33" s="601">
        <v>5</v>
      </c>
      <c r="D33" s="598">
        <v>1.8</v>
      </c>
      <c r="E33" s="601">
        <v>6</v>
      </c>
      <c r="F33" s="598">
        <v>2.9</v>
      </c>
      <c r="I33" s="1750"/>
      <c r="J33" s="1750"/>
    </row>
    <row r="34" spans="2:11" ht="20.100000000000001" customHeight="1">
      <c r="B34" s="328" t="s">
        <v>435</v>
      </c>
      <c r="C34" s="326"/>
      <c r="D34" s="327"/>
      <c r="E34" s="326"/>
      <c r="F34" s="327"/>
      <c r="I34" s="1750"/>
      <c r="J34" s="1750"/>
    </row>
    <row r="35" spans="2:11" ht="20.100000000000001" customHeight="1">
      <c r="B35" s="20" t="s">
        <v>346</v>
      </c>
      <c r="C35" s="300">
        <v>61</v>
      </c>
      <c r="D35" s="249">
        <v>10.7</v>
      </c>
      <c r="E35" s="300">
        <v>65</v>
      </c>
      <c r="F35" s="249">
        <v>13.7</v>
      </c>
      <c r="I35" s="1750"/>
      <c r="J35" s="1750"/>
    </row>
    <row r="36" spans="2:11" ht="20.100000000000001" customHeight="1">
      <c r="B36" s="20" t="s">
        <v>308</v>
      </c>
      <c r="C36" s="300">
        <v>27</v>
      </c>
      <c r="D36" s="249">
        <v>6.9</v>
      </c>
      <c r="E36" s="300">
        <v>50</v>
      </c>
      <c r="F36" s="249">
        <v>21.3</v>
      </c>
      <c r="I36" s="1750"/>
      <c r="J36" s="1750"/>
    </row>
    <row r="37" spans="2:11" ht="20.100000000000001" customHeight="1">
      <c r="B37" s="20" t="s">
        <v>316</v>
      </c>
      <c r="C37" s="300">
        <v>537</v>
      </c>
      <c r="D37" s="249">
        <v>136</v>
      </c>
      <c r="E37" s="300">
        <v>579</v>
      </c>
      <c r="F37" s="249">
        <v>137.69999999999999</v>
      </c>
      <c r="I37" s="1750"/>
      <c r="J37" s="1750"/>
    </row>
    <row r="38" spans="2:11" ht="20.100000000000001" customHeight="1">
      <c r="B38" s="20" t="s">
        <v>256</v>
      </c>
      <c r="C38" s="300">
        <v>122</v>
      </c>
      <c r="D38" s="249">
        <v>67.3</v>
      </c>
      <c r="E38" s="300">
        <v>138</v>
      </c>
      <c r="F38" s="249">
        <v>71.400000000000006</v>
      </c>
      <c r="I38" s="1750"/>
      <c r="J38" s="1750"/>
    </row>
    <row r="39" spans="2:11" ht="20.100000000000001" customHeight="1">
      <c r="B39" s="46" t="s">
        <v>296</v>
      </c>
      <c r="C39" s="1537">
        <v>25</v>
      </c>
      <c r="D39" s="62">
        <v>6.3</v>
      </c>
      <c r="E39" s="97">
        <v>26</v>
      </c>
      <c r="F39" s="958">
        <v>3.9</v>
      </c>
      <c r="I39" s="1750"/>
      <c r="J39" s="1750"/>
    </row>
    <row r="40" spans="2:11" ht="20.100000000000001" customHeight="1">
      <c r="B40" s="20" t="s">
        <v>347</v>
      </c>
      <c r="C40" s="590">
        <v>250</v>
      </c>
      <c r="D40" s="66">
        <v>29.8</v>
      </c>
      <c r="E40" s="300">
        <v>180</v>
      </c>
      <c r="F40" s="249">
        <v>26.2</v>
      </c>
      <c r="I40" s="1750"/>
      <c r="J40" s="1750"/>
    </row>
    <row r="41" spans="2:11" ht="20.100000000000001" customHeight="1">
      <c r="B41" s="533" t="s">
        <v>429</v>
      </c>
      <c r="C41" s="601">
        <v>1022</v>
      </c>
      <c r="D41" s="1538">
        <v>257</v>
      </c>
      <c r="E41" s="601">
        <v>1038</v>
      </c>
      <c r="F41" s="598">
        <v>274.2</v>
      </c>
      <c r="I41" s="1750"/>
      <c r="J41" s="1750"/>
    </row>
    <row r="42" spans="2:11" ht="20.100000000000001" customHeight="1">
      <c r="B42" s="952" t="s">
        <v>25</v>
      </c>
      <c r="C42" s="954">
        <v>1027</v>
      </c>
      <c r="D42" s="967">
        <v>258.8</v>
      </c>
      <c r="E42" s="954">
        <v>1044</v>
      </c>
      <c r="F42" s="967">
        <v>277.10000000000002</v>
      </c>
      <c r="I42" s="1750"/>
      <c r="J42" s="1750"/>
    </row>
    <row r="44" spans="2:11" ht="33.75" customHeight="1">
      <c r="B44" s="1730" t="s">
        <v>818</v>
      </c>
      <c r="C44" s="1730"/>
      <c r="D44" s="1730"/>
      <c r="E44" s="1730"/>
      <c r="F44" s="1730"/>
      <c r="G44" s="1078"/>
      <c r="H44" s="1078"/>
      <c r="I44" s="1078"/>
      <c r="J44" s="1078"/>
      <c r="K44" s="1073"/>
    </row>
    <row r="45" spans="2:11" ht="20.100000000000001" customHeight="1">
      <c r="B45" s="1731" t="s">
        <v>1269</v>
      </c>
      <c r="C45" s="1731"/>
      <c r="D45" s="1731"/>
      <c r="E45" s="1731"/>
      <c r="F45" s="1731"/>
      <c r="G45" s="1073"/>
      <c r="H45" s="1073"/>
      <c r="I45" s="1076"/>
      <c r="J45" s="1076"/>
      <c r="K45" s="1073"/>
    </row>
    <row r="46" spans="2:11" ht="20.100000000000001" customHeight="1">
      <c r="B46" s="1744" t="s">
        <v>1270</v>
      </c>
      <c r="C46" s="1744"/>
      <c r="D46" s="1744"/>
      <c r="E46" s="1744"/>
      <c r="F46" s="1744"/>
      <c r="G46" s="1521"/>
      <c r="H46" s="1521"/>
      <c r="I46" s="1521"/>
      <c r="J46" s="1521"/>
      <c r="K46" s="1521"/>
    </row>
    <row r="63" spans="1:10" s="1255" customFormat="1" ht="20.100000000000001" customHeight="1">
      <c r="A63" s="1539"/>
      <c r="B63" s="1298"/>
      <c r="C63" s="1298"/>
      <c r="D63" s="1298"/>
      <c r="E63" s="1298"/>
      <c r="F63" s="1298"/>
      <c r="G63" s="1298"/>
      <c r="H63" s="1298"/>
      <c r="I63" s="1298"/>
      <c r="J63" s="1298"/>
    </row>
  </sheetData>
  <mergeCells count="30">
    <mergeCell ref="B1:C1"/>
    <mergeCell ref="C24:D24"/>
    <mergeCell ref="E24:F24"/>
    <mergeCell ref="I24:J24"/>
    <mergeCell ref="B2:H2"/>
    <mergeCell ref="C4:D4"/>
    <mergeCell ref="E4:F4"/>
    <mergeCell ref="G4:H4"/>
    <mergeCell ref="K4:L4"/>
    <mergeCell ref="I36:J36"/>
    <mergeCell ref="I25:J25"/>
    <mergeCell ref="I26:J26"/>
    <mergeCell ref="I27:J27"/>
    <mergeCell ref="I28:J28"/>
    <mergeCell ref="I29:J29"/>
    <mergeCell ref="I30:J30"/>
    <mergeCell ref="I31:J31"/>
    <mergeCell ref="I32:J32"/>
    <mergeCell ref="I33:J33"/>
    <mergeCell ref="I34:J34"/>
    <mergeCell ref="I35:J35"/>
    <mergeCell ref="B44:F44"/>
    <mergeCell ref="B45:F45"/>
    <mergeCell ref="B46:F46"/>
    <mergeCell ref="I37:J37"/>
    <mergeCell ref="I38:J38"/>
    <mergeCell ref="I39:J39"/>
    <mergeCell ref="I40:J40"/>
    <mergeCell ref="I41:J41"/>
    <mergeCell ref="I42:J42"/>
  </mergeCells>
  <hyperlinks>
    <hyperlink ref="A2" location="Summary!A1" display=" " xr:uid="{E64DC81D-8799-4684-A59D-B428A76F4583}"/>
  </hyperlinks>
  <pageMargins left="0.75" right="0.75" top="1" bottom="1" header="0.5" footer="0.5"/>
  <pageSetup paperSize="9" scale="56" orientation="portrait" horizontalDpi="4294967292" verticalDpi="4294967292" r:id="rId1"/>
  <headerFooter>
    <oddFooter>&amp;L&amp;1#&amp;"Calibri"&amp;10&amp;K000000TOTAL Classification: Restricted Distribution TOTAL - All rights reserved</oddFooter>
  </headerFooter>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DA12E-FC32-4E10-9776-74E6AD4B8F4E}">
  <sheetPr>
    <tabColor rgb="FF32C8C8"/>
  </sheetPr>
  <dimension ref="B1:I50"/>
  <sheetViews>
    <sheetView showGridLines="0" zoomScaleNormal="100" workbookViewId="0"/>
  </sheetViews>
  <sheetFormatPr baseColWidth="10" defaultColWidth="11" defaultRowHeight="15.75"/>
  <cols>
    <col min="1" max="1" width="11" style="1208"/>
    <col min="2" max="2" width="38.25" style="1208" customWidth="1"/>
    <col min="3" max="3" width="11" style="1208"/>
    <col min="4" max="4" width="26" style="1208" bestFit="1" customWidth="1"/>
    <col min="5" max="5" width="27.375" style="1488" customWidth="1"/>
    <col min="6" max="6" width="11.5" style="1540" customWidth="1"/>
    <col min="7" max="8" width="9.75" style="1540" customWidth="1"/>
    <col min="9" max="9" width="11" style="1540"/>
    <col min="10" max="16384" width="11" style="1208"/>
  </cols>
  <sheetData>
    <row r="1" spans="2:9">
      <c r="B1" s="1663" t="s">
        <v>1305</v>
      </c>
      <c r="C1" s="1663"/>
    </row>
    <row r="2" spans="2:9">
      <c r="B2" s="1727" t="s">
        <v>436</v>
      </c>
      <c r="C2" s="1727"/>
      <c r="D2" s="1727"/>
      <c r="E2" s="1727"/>
      <c r="F2" s="1727"/>
    </row>
    <row r="4" spans="2:9">
      <c r="B4" s="1541" t="s">
        <v>1271</v>
      </c>
      <c r="C4" s="1542"/>
      <c r="D4" s="1542"/>
      <c r="E4" s="1543"/>
    </row>
    <row r="6" spans="2:9">
      <c r="B6" s="1544" t="s">
        <v>745</v>
      </c>
      <c r="C6" s="1544"/>
      <c r="D6" s="1544" t="s">
        <v>746</v>
      </c>
      <c r="E6" s="1545" t="s">
        <v>747</v>
      </c>
      <c r="F6" s="1546" t="s">
        <v>748</v>
      </c>
      <c r="G6" s="1546" t="s">
        <v>749</v>
      </c>
      <c r="H6" s="1546" t="s">
        <v>750</v>
      </c>
      <c r="I6" s="1546" t="s">
        <v>751</v>
      </c>
    </row>
    <row r="7" spans="2:9">
      <c r="B7" s="1547" t="s">
        <v>888</v>
      </c>
    </row>
    <row r="8" spans="2:9">
      <c r="B8" s="1209" t="s">
        <v>752</v>
      </c>
    </row>
    <row r="9" spans="2:9">
      <c r="B9" s="1208" t="s">
        <v>461</v>
      </c>
      <c r="D9" s="1208" t="s">
        <v>462</v>
      </c>
      <c r="E9" s="1488" t="s">
        <v>753</v>
      </c>
      <c r="F9" s="1548">
        <v>40</v>
      </c>
      <c r="G9" s="1540" t="s">
        <v>257</v>
      </c>
      <c r="I9" s="1540" t="s">
        <v>257</v>
      </c>
    </row>
    <row r="10" spans="2:9">
      <c r="B10" s="1549" t="s">
        <v>754</v>
      </c>
      <c r="C10" s="1549"/>
      <c r="D10" s="1549" t="s">
        <v>753</v>
      </c>
      <c r="E10" s="1550" t="s">
        <v>463</v>
      </c>
      <c r="F10" s="1551">
        <v>40</v>
      </c>
      <c r="G10" s="1552" t="s">
        <v>257</v>
      </c>
      <c r="H10" s="1552"/>
      <c r="I10" s="1552" t="s">
        <v>257</v>
      </c>
    </row>
    <row r="11" spans="2:9">
      <c r="B11" s="1547" t="s">
        <v>889</v>
      </c>
      <c r="F11" s="1548"/>
    </row>
    <row r="12" spans="2:9">
      <c r="B12" s="1209" t="s">
        <v>755</v>
      </c>
      <c r="F12" s="1548"/>
    </row>
    <row r="13" spans="2:9">
      <c r="B13" s="1208" t="s">
        <v>756</v>
      </c>
      <c r="D13" s="1553" t="s">
        <v>757</v>
      </c>
      <c r="E13" s="1554" t="s">
        <v>758</v>
      </c>
      <c r="F13" s="1548">
        <v>32.68</v>
      </c>
      <c r="I13" s="1540" t="s">
        <v>257</v>
      </c>
    </row>
    <row r="14" spans="2:9" ht="21" customHeight="1">
      <c r="B14" s="1555"/>
      <c r="C14" s="1555"/>
      <c r="D14" s="1556" t="s">
        <v>759</v>
      </c>
      <c r="E14" s="1557" t="s">
        <v>760</v>
      </c>
      <c r="F14" s="1558"/>
      <c r="G14" s="1559"/>
      <c r="H14" s="1559"/>
      <c r="I14" s="1559"/>
    </row>
    <row r="15" spans="2:9">
      <c r="B15" s="1209" t="s">
        <v>311</v>
      </c>
      <c r="F15" s="1548"/>
    </row>
    <row r="16" spans="2:9">
      <c r="B16" s="1208" t="s">
        <v>466</v>
      </c>
      <c r="D16" s="1208" t="s">
        <v>761</v>
      </c>
      <c r="E16" s="1488" t="s">
        <v>762</v>
      </c>
      <c r="F16" s="1548">
        <v>25</v>
      </c>
      <c r="I16" s="1540" t="s">
        <v>257</v>
      </c>
    </row>
    <row r="17" spans="2:9">
      <c r="D17" s="1208" t="s">
        <v>763</v>
      </c>
      <c r="F17" s="1548"/>
    </row>
    <row r="18" spans="2:9">
      <c r="B18" s="1549"/>
      <c r="C18" s="1549"/>
      <c r="D18" s="1549" t="s">
        <v>467</v>
      </c>
      <c r="E18" s="1550" t="s">
        <v>468</v>
      </c>
      <c r="F18" s="1551">
        <v>25</v>
      </c>
      <c r="G18" s="1552"/>
      <c r="H18" s="1552"/>
      <c r="I18" s="1552" t="s">
        <v>257</v>
      </c>
    </row>
    <row r="19" spans="2:9">
      <c r="B19" s="1547" t="s">
        <v>890</v>
      </c>
      <c r="F19" s="1548"/>
    </row>
    <row r="20" spans="2:9">
      <c r="B20" s="1209" t="s">
        <v>317</v>
      </c>
      <c r="F20" s="1548"/>
    </row>
    <row r="21" spans="2:9">
      <c r="B21" s="1208" t="s">
        <v>470</v>
      </c>
      <c r="D21" s="1208" t="s">
        <v>764</v>
      </c>
      <c r="E21" s="1488" t="s">
        <v>471</v>
      </c>
      <c r="F21" s="1548">
        <v>27.5</v>
      </c>
      <c r="I21" s="1540" t="s">
        <v>257</v>
      </c>
    </row>
    <row r="22" spans="2:9">
      <c r="B22" s="1560"/>
      <c r="C22" s="1560"/>
      <c r="D22" s="1560" t="s">
        <v>765</v>
      </c>
      <c r="E22" s="1561"/>
      <c r="F22" s="1562"/>
      <c r="G22" s="1563"/>
      <c r="H22" s="1563"/>
      <c r="I22" s="1563"/>
    </row>
    <row r="23" spans="2:9">
      <c r="B23" s="1547" t="s">
        <v>891</v>
      </c>
      <c r="F23" s="1548"/>
    </row>
    <row r="24" spans="2:9">
      <c r="B24" s="1209" t="s">
        <v>437</v>
      </c>
      <c r="F24" s="1548"/>
    </row>
    <row r="25" spans="2:9" ht="31.5">
      <c r="B25" s="1555" t="s">
        <v>766</v>
      </c>
      <c r="C25" s="1555"/>
      <c r="D25" s="1564" t="s">
        <v>1272</v>
      </c>
      <c r="E25" s="1565" t="s">
        <v>1273</v>
      </c>
      <c r="F25" s="1566">
        <v>5</v>
      </c>
      <c r="G25" s="1559"/>
      <c r="H25" s="1567" t="s">
        <v>257</v>
      </c>
      <c r="I25" s="1559"/>
    </row>
    <row r="26" spans="2:9">
      <c r="B26" s="1209" t="s">
        <v>294</v>
      </c>
      <c r="F26" s="1548"/>
    </row>
    <row r="27" spans="2:9">
      <c r="B27" s="1555" t="s">
        <v>438</v>
      </c>
      <c r="C27" s="1555"/>
      <c r="D27" s="1555" t="s">
        <v>767</v>
      </c>
      <c r="E27" s="1565" t="s">
        <v>439</v>
      </c>
      <c r="F27" s="1558">
        <v>36.25</v>
      </c>
      <c r="G27" s="1559"/>
      <c r="H27" s="1559" t="s">
        <v>257</v>
      </c>
      <c r="I27" s="1559"/>
    </row>
    <row r="28" spans="2:9">
      <c r="B28" s="1555" t="s">
        <v>768</v>
      </c>
      <c r="C28" s="1555"/>
      <c r="D28" s="1555" t="s">
        <v>769</v>
      </c>
      <c r="E28" s="1565" t="s">
        <v>770</v>
      </c>
      <c r="F28" s="1558">
        <v>16.760000000000002</v>
      </c>
      <c r="G28" s="1559"/>
      <c r="H28" s="1559" t="s">
        <v>257</v>
      </c>
      <c r="I28" s="1559"/>
    </row>
    <row r="29" spans="2:9">
      <c r="B29" s="1555" t="s">
        <v>771</v>
      </c>
      <c r="C29" s="1555"/>
      <c r="D29" s="1555" t="s">
        <v>772</v>
      </c>
      <c r="E29" s="1565" t="s">
        <v>440</v>
      </c>
      <c r="F29" s="1558">
        <v>5</v>
      </c>
      <c r="G29" s="1559"/>
      <c r="H29" s="1559" t="s">
        <v>257</v>
      </c>
      <c r="I29" s="1559"/>
    </row>
    <row r="30" spans="2:9" ht="19.5" customHeight="1">
      <c r="B30" s="1555" t="s">
        <v>773</v>
      </c>
      <c r="C30" s="1555"/>
      <c r="D30" s="1555" t="s">
        <v>774</v>
      </c>
      <c r="E30" s="1565" t="s">
        <v>441</v>
      </c>
      <c r="F30" s="1558">
        <v>34.93</v>
      </c>
      <c r="G30" s="1559"/>
      <c r="H30" s="1559" t="s">
        <v>257</v>
      </c>
      <c r="I30" s="1559"/>
    </row>
    <row r="31" spans="2:9" ht="31.5">
      <c r="B31" s="1564" t="s">
        <v>775</v>
      </c>
      <c r="C31" s="1555"/>
      <c r="D31" s="1565" t="s">
        <v>1274</v>
      </c>
      <c r="E31" s="1568" t="s">
        <v>776</v>
      </c>
      <c r="F31" s="1566">
        <v>12.98</v>
      </c>
      <c r="G31" s="1559"/>
      <c r="H31" s="1567" t="s">
        <v>257</v>
      </c>
      <c r="I31" s="1559"/>
    </row>
    <row r="32" spans="2:9" ht="31.5">
      <c r="B32" s="1564" t="s">
        <v>442</v>
      </c>
      <c r="C32" s="1564"/>
      <c r="D32" s="1564" t="s">
        <v>777</v>
      </c>
      <c r="E32" s="1565" t="s">
        <v>1275</v>
      </c>
      <c r="F32" s="1566">
        <v>3.71</v>
      </c>
      <c r="G32" s="1559"/>
      <c r="H32" s="1567" t="s">
        <v>257</v>
      </c>
      <c r="I32" s="1559"/>
    </row>
    <row r="33" spans="2:9">
      <c r="B33" s="1209" t="s">
        <v>778</v>
      </c>
      <c r="F33" s="1548"/>
    </row>
    <row r="34" spans="2:9">
      <c r="B34" s="1555" t="s">
        <v>443</v>
      </c>
      <c r="C34" s="1555"/>
      <c r="D34" s="1555" t="s">
        <v>444</v>
      </c>
      <c r="E34" s="1565" t="s">
        <v>445</v>
      </c>
      <c r="F34" s="1558">
        <v>4.66</v>
      </c>
      <c r="G34" s="1559"/>
      <c r="H34" s="1559"/>
      <c r="I34" s="1559" t="s">
        <v>257</v>
      </c>
    </row>
    <row r="35" spans="2:9">
      <c r="B35" s="1555" t="s">
        <v>446</v>
      </c>
      <c r="C35" s="1555"/>
      <c r="D35" s="1555" t="s">
        <v>447</v>
      </c>
      <c r="E35" s="1565" t="s">
        <v>448</v>
      </c>
      <c r="F35" s="1558">
        <v>23</v>
      </c>
      <c r="G35" s="1559"/>
      <c r="H35" s="1559"/>
      <c r="I35" s="1559" t="s">
        <v>257</v>
      </c>
    </row>
    <row r="36" spans="2:9">
      <c r="B36" s="1209" t="s">
        <v>779</v>
      </c>
      <c r="F36" s="1548"/>
    </row>
    <row r="37" spans="2:9">
      <c r="B37" s="1555" t="s">
        <v>780</v>
      </c>
      <c r="C37" s="1555"/>
      <c r="D37" s="1555" t="s">
        <v>449</v>
      </c>
      <c r="E37" s="1565" t="s">
        <v>450</v>
      </c>
      <c r="F37" s="1558">
        <v>100</v>
      </c>
      <c r="G37" s="1559" t="s">
        <v>257</v>
      </c>
      <c r="H37" s="1559" t="s">
        <v>257</v>
      </c>
      <c r="I37" s="1559"/>
    </row>
    <row r="38" spans="2:9">
      <c r="B38" s="1555" t="s">
        <v>781</v>
      </c>
      <c r="C38" s="1555"/>
      <c r="D38" s="1555" t="s">
        <v>451</v>
      </c>
      <c r="E38" s="1565" t="s">
        <v>452</v>
      </c>
      <c r="F38" s="1558">
        <v>1</v>
      </c>
      <c r="G38" s="1559"/>
      <c r="H38" s="1559" t="s">
        <v>257</v>
      </c>
      <c r="I38" s="1559"/>
    </row>
    <row r="39" spans="2:9">
      <c r="B39" s="1555" t="s">
        <v>782</v>
      </c>
      <c r="C39" s="1555"/>
      <c r="D39" s="1555" t="s">
        <v>453</v>
      </c>
      <c r="E39" s="1565" t="s">
        <v>452</v>
      </c>
      <c r="F39" s="1558">
        <v>9.58</v>
      </c>
      <c r="G39" s="1559"/>
      <c r="H39" s="1559" t="s">
        <v>257</v>
      </c>
      <c r="I39" s="1559"/>
    </row>
    <row r="40" spans="2:9">
      <c r="B40" s="1555" t="s">
        <v>783</v>
      </c>
      <c r="C40" s="1555"/>
      <c r="D40" s="1555" t="s">
        <v>454</v>
      </c>
      <c r="E40" s="1565" t="s">
        <v>453</v>
      </c>
      <c r="F40" s="1558">
        <v>32.090000000000003</v>
      </c>
      <c r="G40" s="1559"/>
      <c r="H40" s="1559" t="s">
        <v>257</v>
      </c>
      <c r="I40" s="1559"/>
    </row>
    <row r="41" spans="2:9">
      <c r="B41" s="1555" t="s">
        <v>455</v>
      </c>
      <c r="C41" s="1555"/>
      <c r="D41" s="1555" t="s">
        <v>456</v>
      </c>
      <c r="E41" s="1565" t="s">
        <v>457</v>
      </c>
      <c r="F41" s="1558">
        <v>16.36</v>
      </c>
      <c r="G41" s="1559"/>
      <c r="H41" s="1559" t="s">
        <v>257</v>
      </c>
      <c r="I41" s="1559"/>
    </row>
    <row r="42" spans="2:9">
      <c r="B42" s="1208" t="s">
        <v>458</v>
      </c>
      <c r="D42" s="1208" t="s">
        <v>459</v>
      </c>
      <c r="E42" s="1488" t="s">
        <v>460</v>
      </c>
      <c r="F42" s="1548">
        <v>25.73</v>
      </c>
      <c r="I42" s="1540" t="s">
        <v>257</v>
      </c>
    </row>
    <row r="43" spans="2:9">
      <c r="B43" s="1549" t="s">
        <v>784</v>
      </c>
      <c r="C43" s="1549"/>
      <c r="D43" s="1549" t="s">
        <v>460</v>
      </c>
      <c r="E43" s="1550" t="s">
        <v>785</v>
      </c>
      <c r="F43" s="1551">
        <v>54.66</v>
      </c>
      <c r="G43" s="1552" t="s">
        <v>257</v>
      </c>
      <c r="H43" s="1552"/>
      <c r="I43" s="1552" t="s">
        <v>257</v>
      </c>
    </row>
    <row r="44" spans="2:9">
      <c r="B44" s="1547" t="s">
        <v>892</v>
      </c>
      <c r="F44" s="1548"/>
    </row>
    <row r="45" spans="2:9">
      <c r="B45" s="1569" t="s">
        <v>303</v>
      </c>
      <c r="C45" s="1555"/>
      <c r="D45" s="1555"/>
      <c r="E45" s="1565"/>
      <c r="F45" s="1558"/>
      <c r="G45" s="1559"/>
      <c r="H45" s="1559"/>
      <c r="I45" s="1559"/>
    </row>
    <row r="46" spans="2:9" ht="31.5">
      <c r="B46" s="1570" t="s">
        <v>786</v>
      </c>
      <c r="C46" s="1570"/>
      <c r="D46" s="1570" t="s">
        <v>464</v>
      </c>
      <c r="E46" s="1571" t="s">
        <v>465</v>
      </c>
      <c r="F46" s="1572">
        <v>24.5</v>
      </c>
      <c r="G46" s="1573"/>
      <c r="H46" s="1573"/>
      <c r="I46" s="1573" t="s">
        <v>257</v>
      </c>
    </row>
    <row r="48" spans="2:9">
      <c r="B48" s="1574" t="s">
        <v>1276</v>
      </c>
    </row>
    <row r="50" spans="2:9" ht="30.75" customHeight="1">
      <c r="B50" s="1751" t="s">
        <v>1277</v>
      </c>
      <c r="C50" s="1751"/>
      <c r="D50" s="1751"/>
      <c r="E50" s="1751"/>
      <c r="F50" s="1751"/>
      <c r="G50" s="1751"/>
      <c r="H50" s="1751"/>
      <c r="I50" s="1751"/>
    </row>
  </sheetData>
  <mergeCells count="3">
    <mergeCell ref="B2:F2"/>
    <mergeCell ref="B50:I50"/>
    <mergeCell ref="B1:C1"/>
  </mergeCells>
  <pageMargins left="0.7" right="0.7" top="0.75" bottom="0.75" header="0.3" footer="0.3"/>
  <pageSetup paperSize="9" orientation="portrait"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F8E57-F00F-454D-B96E-CC2385FC5921}">
  <sheetPr>
    <tabColor rgb="FF32C8C8"/>
    <pageSetUpPr fitToPage="1"/>
  </sheetPr>
  <dimension ref="A1:L27"/>
  <sheetViews>
    <sheetView showGridLines="0" zoomScaleNormal="100" zoomScaleSheetLayoutView="100" workbookViewId="0"/>
  </sheetViews>
  <sheetFormatPr baseColWidth="10" defaultColWidth="10.875" defaultRowHeight="20.100000000000001" customHeight="1"/>
  <cols>
    <col min="1" max="1" width="5.5" style="1130" customWidth="1"/>
    <col min="2" max="2" width="46.125" style="1130" customWidth="1"/>
    <col min="3" max="3" width="14.25" style="1130" customWidth="1"/>
    <col min="4" max="7" width="12" style="1130" customWidth="1"/>
    <col min="8" max="8" width="5.5" style="1130" customWidth="1"/>
    <col min="9" max="16384" width="10.875" style="1130"/>
  </cols>
  <sheetData>
    <row r="1" spans="1:12" ht="20.100000000000001" customHeight="1">
      <c r="B1" s="1663" t="s">
        <v>1305</v>
      </c>
      <c r="C1" s="1663"/>
    </row>
    <row r="2" spans="1:12" ht="20.100000000000001" customHeight="1">
      <c r="A2" s="1131" t="s">
        <v>11</v>
      </c>
      <c r="B2" s="845" t="s">
        <v>472</v>
      </c>
      <c r="C2" s="845"/>
      <c r="D2" s="845"/>
      <c r="E2" s="845"/>
      <c r="F2" s="845"/>
      <c r="G2" s="845"/>
      <c r="H2" s="845"/>
      <c r="I2" s="845"/>
      <c r="J2" s="845"/>
      <c r="K2" s="845"/>
      <c r="L2" s="845"/>
    </row>
    <row r="4" spans="1:12" ht="20.100000000000001" customHeight="1">
      <c r="B4" s="523" t="s">
        <v>473</v>
      </c>
      <c r="C4" s="520">
        <v>2022</v>
      </c>
      <c r="D4" s="1089">
        <v>2021</v>
      </c>
      <c r="E4" s="1089">
        <v>2020</v>
      </c>
      <c r="F4" s="1089">
        <v>2019</v>
      </c>
      <c r="G4" s="1089">
        <v>2018</v>
      </c>
      <c r="H4" s="1300"/>
      <c r="I4" s="1300"/>
    </row>
    <row r="5" spans="1:12" ht="20.100000000000001" customHeight="1">
      <c r="B5" s="330" t="s">
        <v>32</v>
      </c>
      <c r="C5" s="331">
        <v>49</v>
      </c>
      <c r="D5" s="332">
        <v>113</v>
      </c>
      <c r="E5" s="332">
        <v>21</v>
      </c>
      <c r="F5" s="332">
        <v>15</v>
      </c>
      <c r="G5" s="332">
        <v>14</v>
      </c>
      <c r="H5" s="1300"/>
      <c r="I5" s="1300"/>
    </row>
    <row r="6" spans="1:12" ht="20.100000000000001" customHeight="1">
      <c r="B6" s="333" t="s">
        <v>302</v>
      </c>
      <c r="C6" s="334">
        <v>157</v>
      </c>
      <c r="D6" s="335">
        <v>122</v>
      </c>
      <c r="E6" s="335">
        <v>94</v>
      </c>
      <c r="F6" s="335">
        <v>119</v>
      </c>
      <c r="G6" s="335">
        <v>42</v>
      </c>
      <c r="H6" s="1300"/>
      <c r="I6" s="1300"/>
    </row>
    <row r="7" spans="1:12" ht="20.100000000000001" customHeight="1">
      <c r="B7" s="333" t="s">
        <v>309</v>
      </c>
      <c r="C7" s="334">
        <v>421</v>
      </c>
      <c r="D7" s="335">
        <v>397</v>
      </c>
      <c r="E7" s="335">
        <v>411</v>
      </c>
      <c r="F7" s="335">
        <v>412</v>
      </c>
      <c r="G7" s="335">
        <v>383</v>
      </c>
      <c r="H7" s="1300"/>
      <c r="I7" s="1300"/>
    </row>
    <row r="8" spans="1:12" ht="20.100000000000001" customHeight="1">
      <c r="B8" s="333" t="s">
        <v>317</v>
      </c>
      <c r="C8" s="334">
        <v>412</v>
      </c>
      <c r="D8" s="335">
        <v>420</v>
      </c>
      <c r="E8" s="335">
        <v>401</v>
      </c>
      <c r="F8" s="335">
        <v>463</v>
      </c>
      <c r="G8" s="335">
        <v>165</v>
      </c>
      <c r="H8" s="1300"/>
      <c r="I8" s="1300"/>
    </row>
    <row r="9" spans="1:12" ht="20.100000000000001" customHeight="1">
      <c r="B9" s="333" t="s">
        <v>310</v>
      </c>
      <c r="C9" s="334">
        <v>217</v>
      </c>
      <c r="D9" s="335">
        <v>232</v>
      </c>
      <c r="E9" s="335">
        <v>216</v>
      </c>
      <c r="F9" s="335">
        <v>188</v>
      </c>
      <c r="G9" s="335">
        <v>199</v>
      </c>
      <c r="H9" s="1300"/>
      <c r="I9" s="1300"/>
    </row>
    <row r="10" spans="1:12" ht="20.100000000000001" customHeight="1">
      <c r="B10" s="333" t="s">
        <v>318</v>
      </c>
      <c r="C10" s="334">
        <v>45</v>
      </c>
      <c r="D10" s="335">
        <v>50</v>
      </c>
      <c r="E10" s="335">
        <v>62</v>
      </c>
      <c r="F10" s="335">
        <v>72</v>
      </c>
      <c r="G10" s="335">
        <v>71</v>
      </c>
      <c r="H10" s="1300"/>
      <c r="I10" s="1300"/>
    </row>
    <row r="11" spans="1:12" ht="20.100000000000001" customHeight="1">
      <c r="B11" s="333" t="s">
        <v>319</v>
      </c>
      <c r="C11" s="334">
        <v>150</v>
      </c>
      <c r="D11" s="335">
        <v>131</v>
      </c>
      <c r="E11" s="335">
        <v>125</v>
      </c>
      <c r="F11" s="335">
        <v>105</v>
      </c>
      <c r="G11" s="335">
        <v>89</v>
      </c>
      <c r="H11" s="1300"/>
      <c r="I11" s="1300"/>
    </row>
    <row r="12" spans="1:12" ht="20.100000000000001" customHeight="1">
      <c r="B12" s="330" t="s">
        <v>290</v>
      </c>
      <c r="C12" s="331">
        <v>37</v>
      </c>
      <c r="D12" s="332">
        <v>38</v>
      </c>
      <c r="E12" s="332">
        <v>40</v>
      </c>
      <c r="F12" s="332">
        <v>95</v>
      </c>
      <c r="G12" s="332">
        <v>85</v>
      </c>
      <c r="H12" s="1300"/>
      <c r="I12" s="1300"/>
    </row>
    <row r="13" spans="1:12" ht="20.100000000000001" customHeight="1">
      <c r="B13" s="333" t="s">
        <v>320</v>
      </c>
      <c r="C13" s="334" t="s">
        <v>8</v>
      </c>
      <c r="D13" s="335">
        <v>11</v>
      </c>
      <c r="E13" s="335">
        <v>10</v>
      </c>
      <c r="F13" s="335">
        <v>10</v>
      </c>
      <c r="G13" s="335">
        <v>12</v>
      </c>
      <c r="H13" s="1300"/>
      <c r="I13" s="1300"/>
    </row>
    <row r="14" spans="1:12" ht="20.100000000000001" customHeight="1">
      <c r="B14" s="333" t="s">
        <v>293</v>
      </c>
      <c r="C14" s="334">
        <v>42</v>
      </c>
      <c r="D14" s="335">
        <v>59</v>
      </c>
      <c r="E14" s="335">
        <v>57</v>
      </c>
      <c r="F14" s="335">
        <v>56</v>
      </c>
      <c r="G14" s="335">
        <v>59</v>
      </c>
      <c r="H14" s="1300"/>
      <c r="I14" s="1300"/>
    </row>
    <row r="15" spans="1:12" ht="20.100000000000001" customHeight="1">
      <c r="B15" s="333" t="s">
        <v>474</v>
      </c>
      <c r="C15" s="334">
        <v>25</v>
      </c>
      <c r="D15" s="335">
        <v>15</v>
      </c>
      <c r="E15" s="335">
        <v>7</v>
      </c>
      <c r="F15" s="335" t="s">
        <v>8</v>
      </c>
      <c r="G15" s="335" t="s">
        <v>8</v>
      </c>
      <c r="H15" s="1300"/>
      <c r="I15" s="1300"/>
    </row>
    <row r="16" spans="1:12" ht="20.100000000000001" customHeight="1">
      <c r="B16" s="333" t="s">
        <v>321</v>
      </c>
      <c r="C16" s="334">
        <v>61</v>
      </c>
      <c r="D16" s="335">
        <v>120</v>
      </c>
      <c r="E16" s="335">
        <v>120</v>
      </c>
      <c r="F16" s="335">
        <v>121</v>
      </c>
      <c r="G16" s="335">
        <v>128</v>
      </c>
      <c r="H16" s="1300"/>
      <c r="I16" s="1300"/>
    </row>
    <row r="17" spans="2:9" ht="20.100000000000001" customHeight="1">
      <c r="B17" s="333" t="s">
        <v>295</v>
      </c>
      <c r="C17" s="334">
        <v>63</v>
      </c>
      <c r="D17" s="335">
        <v>70</v>
      </c>
      <c r="E17" s="335">
        <v>82</v>
      </c>
      <c r="F17" s="335">
        <v>86</v>
      </c>
      <c r="G17" s="335">
        <v>93</v>
      </c>
      <c r="H17" s="1300"/>
      <c r="I17" s="1300"/>
    </row>
    <row r="18" spans="2:9" ht="20.100000000000001" customHeight="1">
      <c r="B18" s="333" t="s">
        <v>294</v>
      </c>
      <c r="C18" s="334">
        <v>433</v>
      </c>
      <c r="D18" s="335">
        <v>435</v>
      </c>
      <c r="E18" s="335">
        <v>370</v>
      </c>
      <c r="F18" s="335">
        <v>427</v>
      </c>
      <c r="G18" s="335">
        <v>433</v>
      </c>
      <c r="H18" s="1300"/>
      <c r="I18" s="1300"/>
    </row>
    <row r="19" spans="2:9" ht="20.100000000000001" customHeight="1">
      <c r="B19" s="333" t="s">
        <v>307</v>
      </c>
      <c r="C19" s="334">
        <v>147</v>
      </c>
      <c r="D19" s="335">
        <v>165</v>
      </c>
      <c r="E19" s="335">
        <v>187</v>
      </c>
      <c r="F19" s="335">
        <v>175</v>
      </c>
      <c r="G19" s="335">
        <v>166</v>
      </c>
      <c r="H19" s="1300"/>
      <c r="I19" s="1300"/>
    </row>
    <row r="20" spans="2:9" ht="20.100000000000001" customHeight="1">
      <c r="B20" s="333" t="s">
        <v>322</v>
      </c>
      <c r="C20" s="334">
        <v>192</v>
      </c>
      <c r="D20" s="335">
        <v>289</v>
      </c>
      <c r="E20" s="335">
        <v>260</v>
      </c>
      <c r="F20" s="335">
        <v>270</v>
      </c>
      <c r="G20" s="335">
        <v>251</v>
      </c>
      <c r="H20" s="1300"/>
      <c r="I20" s="1300"/>
    </row>
    <row r="21" spans="2:9" ht="20.100000000000001" customHeight="1">
      <c r="B21" s="333" t="s">
        <v>265</v>
      </c>
      <c r="C21" s="334">
        <v>596</v>
      </c>
      <c r="D21" s="335">
        <v>570</v>
      </c>
      <c r="E21" s="335">
        <v>671</v>
      </c>
      <c r="F21" s="335">
        <v>558</v>
      </c>
      <c r="G21" s="335">
        <v>524</v>
      </c>
      <c r="H21" s="1300"/>
      <c r="I21" s="1300"/>
    </row>
    <row r="22" spans="2:9" ht="20.100000000000001" customHeight="1">
      <c r="B22" s="333" t="s">
        <v>314</v>
      </c>
      <c r="C22" s="334">
        <v>337</v>
      </c>
      <c r="D22" s="335">
        <v>363</v>
      </c>
      <c r="E22" s="335">
        <v>388</v>
      </c>
      <c r="F22" s="335">
        <v>412</v>
      </c>
      <c r="G22" s="335">
        <v>468</v>
      </c>
      <c r="H22" s="1300"/>
      <c r="I22" s="1300"/>
    </row>
    <row r="23" spans="2:9" ht="20.100000000000001" customHeight="1">
      <c r="B23" s="973" t="s">
        <v>315</v>
      </c>
      <c r="C23" s="974">
        <v>29</v>
      </c>
      <c r="D23" s="975">
        <v>55</v>
      </c>
      <c r="E23" s="975">
        <v>40</v>
      </c>
      <c r="F23" s="975">
        <v>54</v>
      </c>
      <c r="G23" s="975">
        <v>67</v>
      </c>
      <c r="H23" s="1300"/>
      <c r="I23" s="1300"/>
    </row>
    <row r="24" spans="2:9" ht="20.100000000000001" customHeight="1">
      <c r="B24" s="849" t="s">
        <v>688</v>
      </c>
      <c r="C24" s="850">
        <f>SUM(C5:C23)</f>
        <v>3413</v>
      </c>
      <c r="D24" s="976">
        <v>3655</v>
      </c>
      <c r="E24" s="976">
        <v>3562</v>
      </c>
      <c r="F24" s="976">
        <v>3638</v>
      </c>
      <c r="G24" s="976">
        <v>3249</v>
      </c>
    </row>
    <row r="26" spans="2:9" ht="20.100000000000001" customHeight="1">
      <c r="B26" s="1744" t="s">
        <v>475</v>
      </c>
      <c r="C26" s="1744"/>
      <c r="D26" s="1744"/>
      <c r="E26" s="1744"/>
      <c r="F26" s="1744"/>
      <c r="G26" s="1744"/>
      <c r="H26" s="1073"/>
    </row>
    <row r="27" spans="2:9" ht="20.100000000000001" customHeight="1">
      <c r="G27" s="141"/>
    </row>
  </sheetData>
  <mergeCells count="2">
    <mergeCell ref="B26:G26"/>
    <mergeCell ref="B1:C1"/>
  </mergeCells>
  <hyperlinks>
    <hyperlink ref="A2" location="Summary!A1" display=" " xr:uid="{51AF439D-A108-44D4-BFA1-22D6D15D8F77}"/>
  </hyperlinks>
  <pageMargins left="0.74803149606299213" right="0.74803149606299213" top="0.98425196850393704" bottom="0.98425196850393704" header="0.51181102362204722" footer="0.51181102362204722"/>
  <pageSetup paperSize="9" scale="86" orientation="landscape" horizontalDpi="4294967292" verticalDpi="4294967292" r:id="rId1"/>
  <headerFooter>
    <oddFooter>&amp;L&amp;1#&amp;"Calibri"&amp;10&amp;K000000TOTAL Classification: Restricted Distribution TOTAL - All rights reserved</oddFooter>
  </headerFooter>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967EF-D321-4A45-A2D8-85AD5B0BC27B}">
  <sheetPr>
    <tabColor rgb="FF96E600"/>
  </sheetPr>
  <dimension ref="A1:F16"/>
  <sheetViews>
    <sheetView showGridLines="0" zoomScaleNormal="100" zoomScaleSheetLayoutView="100" zoomScalePageLayoutView="230" workbookViewId="0"/>
  </sheetViews>
  <sheetFormatPr baseColWidth="10" defaultColWidth="10.875" defaultRowHeight="20.100000000000001" customHeight="1"/>
  <cols>
    <col min="1" max="1" width="5.5" style="1034" customWidth="1"/>
    <col min="2" max="2" width="74.875" style="1034" customWidth="1"/>
    <col min="3" max="3" width="11.5" style="1034" customWidth="1"/>
    <col min="4" max="6" width="12" style="1034" customWidth="1"/>
    <col min="7" max="7" width="5.5" style="1034" customWidth="1"/>
    <col min="8" max="9" width="10.875" style="1034"/>
    <col min="10" max="10" width="10.375" style="1034" customWidth="1"/>
    <col min="11" max="11" width="0" style="1034" hidden="1" customWidth="1"/>
    <col min="12" max="16384" width="10.875" style="1034"/>
  </cols>
  <sheetData>
    <row r="1" spans="1:6" ht="13.5" customHeight="1">
      <c r="B1" s="1663" t="s">
        <v>1305</v>
      </c>
      <c r="C1" s="1663"/>
    </row>
    <row r="2" spans="1:6" ht="20.100000000000001" customHeight="1">
      <c r="A2" s="16" t="s">
        <v>11</v>
      </c>
      <c r="B2" s="1727" t="s">
        <v>123</v>
      </c>
      <c r="C2" s="1727"/>
      <c r="D2" s="1727"/>
      <c r="E2" s="1727"/>
      <c r="F2" s="1738"/>
    </row>
    <row r="3" spans="1:6" ht="20.100000000000001" customHeight="1">
      <c r="B3" s="178"/>
      <c r="C3" s="178"/>
      <c r="D3" s="178"/>
      <c r="E3" s="178"/>
      <c r="F3" s="178"/>
    </row>
    <row r="4" spans="1:6" ht="20.100000000000001" customHeight="1">
      <c r="B4" s="733" t="s">
        <v>7</v>
      </c>
      <c r="C4" s="1153">
        <v>2022</v>
      </c>
      <c r="D4" s="734">
        <v>2021</v>
      </c>
      <c r="E4" s="734">
        <v>2020</v>
      </c>
      <c r="F4" s="1193"/>
    </row>
    <row r="5" spans="1:6" ht="20.100000000000001" customHeight="1">
      <c r="B5" s="15" t="s">
        <v>476</v>
      </c>
      <c r="C5" s="298">
        <v>7302</v>
      </c>
      <c r="D5" s="181">
        <v>1909</v>
      </c>
      <c r="E5" s="181">
        <v>1039</v>
      </c>
      <c r="F5" s="1193"/>
    </row>
    <row r="6" spans="1:6" ht="20.100000000000001" customHeight="1">
      <c r="B6" s="15" t="s">
        <v>226</v>
      </c>
      <c r="C6" s="298">
        <v>1391</v>
      </c>
      <c r="D6" s="181">
        <v>1638</v>
      </c>
      <c r="E6" s="181">
        <v>1325</v>
      </c>
      <c r="F6" s="1193"/>
    </row>
    <row r="7" spans="1:6" ht="20.100000000000001" customHeight="1">
      <c r="B7" s="15" t="s">
        <v>227</v>
      </c>
      <c r="C7" s="298">
        <v>1319</v>
      </c>
      <c r="D7" s="181">
        <v>1502</v>
      </c>
      <c r="E7" s="181">
        <v>1209</v>
      </c>
      <c r="F7" s="1193"/>
    </row>
    <row r="8" spans="1:6" ht="20.100000000000001" customHeight="1">
      <c r="B8" s="15" t="s">
        <v>134</v>
      </c>
      <c r="C8" s="298">
        <v>214</v>
      </c>
      <c r="D8" s="181">
        <v>348</v>
      </c>
      <c r="E8" s="181">
        <v>149</v>
      </c>
      <c r="F8" s="1193"/>
    </row>
    <row r="9" spans="1:6" ht="20.100000000000001" customHeight="1">
      <c r="B9" s="15" t="s">
        <v>228</v>
      </c>
      <c r="C9" s="298">
        <v>8663</v>
      </c>
      <c r="D9" s="181">
        <v>6473</v>
      </c>
      <c r="E9" s="181">
        <v>2438</v>
      </c>
      <c r="F9" s="1193"/>
    </row>
    <row r="10" spans="1:6" ht="27.75" customHeight="1">
      <c r="B10" s="735" t="s">
        <v>229</v>
      </c>
      <c r="C10" s="1194">
        <v>7704</v>
      </c>
      <c r="D10" s="736">
        <v>2946</v>
      </c>
      <c r="E10" s="736">
        <v>2472</v>
      </c>
      <c r="F10" s="1193"/>
    </row>
    <row r="12" spans="1:6" s="1064" customFormat="1" ht="11.25">
      <c r="B12" s="1752" t="s">
        <v>477</v>
      </c>
      <c r="C12" s="1752"/>
      <c r="D12" s="1752"/>
      <c r="E12" s="1752"/>
      <c r="F12" s="1752"/>
    </row>
    <row r="13" spans="1:6" s="1064" customFormat="1" ht="11.25">
      <c r="B13" s="1752" t="s">
        <v>230</v>
      </c>
      <c r="C13" s="1752"/>
      <c r="D13" s="1752"/>
      <c r="E13" s="1752"/>
      <c r="F13" s="1752"/>
    </row>
    <row r="14" spans="1:6" ht="15.75">
      <c r="B14" s="1752" t="s">
        <v>231</v>
      </c>
      <c r="C14" s="1752"/>
      <c r="D14" s="1752"/>
      <c r="E14" s="1752"/>
      <c r="F14" s="1752"/>
    </row>
    <row r="15" spans="1:6" ht="15.75">
      <c r="B15" s="1752" t="s">
        <v>232</v>
      </c>
      <c r="C15" s="1752"/>
      <c r="D15" s="1752"/>
      <c r="E15" s="1752"/>
      <c r="F15" s="1752"/>
    </row>
    <row r="16" spans="1:6" ht="28.5" customHeight="1">
      <c r="B16" s="1753" t="s">
        <v>617</v>
      </c>
      <c r="C16" s="1753"/>
      <c r="D16" s="1753"/>
      <c r="E16" s="1753"/>
      <c r="F16" s="456"/>
    </row>
  </sheetData>
  <mergeCells count="7">
    <mergeCell ref="B15:F15"/>
    <mergeCell ref="B16:E16"/>
    <mergeCell ref="B1:C1"/>
    <mergeCell ref="B2:F2"/>
    <mergeCell ref="B12:F12"/>
    <mergeCell ref="B13:F13"/>
    <mergeCell ref="B14:F14"/>
  </mergeCells>
  <hyperlinks>
    <hyperlink ref="A2" location="Summary!A1" display=" " xr:uid="{16DEA4D9-48C9-464D-8587-B36968ED891B}"/>
  </hyperlinks>
  <pageMargins left="0.74803149606299213" right="0.74803149606299213" top="0.98425196850393704" bottom="0.98425196850393704" header="0.51181102362204722" footer="0.51181102362204722"/>
  <pageSetup paperSize="9" scale="65"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45555-8CCF-4D4A-8F42-B440A51F02F1}">
  <sheetPr>
    <tabColor rgb="FF285AFF"/>
    <pageSetUpPr fitToPage="1"/>
  </sheetPr>
  <dimension ref="A1:H31"/>
  <sheetViews>
    <sheetView showGridLines="0" zoomScaleNormal="100" zoomScaleSheetLayoutView="100" workbookViewId="0">
      <pane ySplit="5" topLeftCell="A12" activePane="bottomLeft" state="frozen"/>
      <selection activeCell="B36" sqref="B36"/>
      <selection pane="bottomLeft"/>
    </sheetView>
  </sheetViews>
  <sheetFormatPr baseColWidth="10" defaultColWidth="11" defaultRowHeight="20.100000000000001" customHeight="1"/>
  <cols>
    <col min="1" max="1" width="5.5" style="1130" customWidth="1"/>
    <col min="2" max="2" width="59" style="1130" customWidth="1"/>
    <col min="3" max="3" width="17" style="1130" customWidth="1"/>
    <col min="4" max="7" width="12" style="1130" customWidth="1"/>
    <col min="8" max="8" width="5.5" style="1130" customWidth="1"/>
    <col min="9" max="11" width="11" style="1130"/>
    <col min="12" max="12" width="10.375" style="1130" customWidth="1"/>
    <col min="13" max="13" width="0" style="1130" hidden="1" customWidth="1"/>
    <col min="14" max="16384" width="11" style="1130"/>
  </cols>
  <sheetData>
    <row r="1" spans="1:8" ht="20.100000000000001" customHeight="1">
      <c r="B1" s="1663" t="s">
        <v>1305</v>
      </c>
      <c r="C1" s="1663"/>
    </row>
    <row r="2" spans="1:8" ht="20.100000000000001" customHeight="1">
      <c r="A2" s="1131" t="s">
        <v>11</v>
      </c>
      <c r="B2" s="1665" t="s">
        <v>198</v>
      </c>
      <c r="C2" s="1665"/>
      <c r="D2" s="1665"/>
      <c r="E2" s="1665"/>
      <c r="F2" s="1665"/>
      <c r="G2" s="1665"/>
      <c r="H2" s="19"/>
    </row>
    <row r="4" spans="1:8" ht="20.100000000000001" customHeight="1">
      <c r="B4" s="67" t="s">
        <v>34</v>
      </c>
      <c r="C4" s="67"/>
      <c r="D4" s="2"/>
      <c r="E4" s="2"/>
      <c r="F4" s="2"/>
      <c r="G4" s="2"/>
      <c r="H4" s="370"/>
    </row>
    <row r="5" spans="1:8" ht="20.100000000000001" customHeight="1">
      <c r="B5" s="787" t="s">
        <v>7</v>
      </c>
      <c r="C5" s="754">
        <v>2022</v>
      </c>
      <c r="D5" s="754">
        <v>2021</v>
      </c>
      <c r="E5" s="788">
        <v>2020</v>
      </c>
      <c r="F5" s="788">
        <v>2019</v>
      </c>
      <c r="G5" s="788">
        <v>2018</v>
      </c>
    </row>
    <row r="6" spans="1:8" ht="20.100000000000001" customHeight="1">
      <c r="B6" s="371" t="s">
        <v>0</v>
      </c>
      <c r="C6" s="400">
        <v>280999</v>
      </c>
      <c r="D6" s="68">
        <v>205863</v>
      </c>
      <c r="E6" s="68">
        <v>140685</v>
      </c>
      <c r="F6" s="373">
        <v>200316</v>
      </c>
      <c r="G6" s="68">
        <v>209363</v>
      </c>
    </row>
    <row r="7" spans="1:8" ht="20.100000000000001" customHeight="1">
      <c r="B7" s="20" t="s">
        <v>12</v>
      </c>
      <c r="C7" s="69">
        <v>-17689</v>
      </c>
      <c r="D7" s="70">
        <v>-21229</v>
      </c>
      <c r="E7" s="70">
        <v>-20981</v>
      </c>
      <c r="F7" s="181">
        <v>-24067</v>
      </c>
      <c r="G7" s="221">
        <v>-25257</v>
      </c>
    </row>
    <row r="8" spans="1:8" ht="20.100000000000001" customHeight="1">
      <c r="B8" s="71" t="s">
        <v>139</v>
      </c>
      <c r="C8" s="72">
        <v>263310</v>
      </c>
      <c r="D8" s="401">
        <v>184634</v>
      </c>
      <c r="E8" s="401">
        <v>119704</v>
      </c>
      <c r="F8" s="73">
        <v>176249</v>
      </c>
      <c r="G8" s="401">
        <v>184106</v>
      </c>
    </row>
    <row r="9" spans="1:8" ht="20.100000000000001" customHeight="1">
      <c r="B9" s="20" t="s">
        <v>13</v>
      </c>
      <c r="C9" s="74">
        <v>-169448</v>
      </c>
      <c r="D9" s="181">
        <v>-118622</v>
      </c>
      <c r="E9" s="181">
        <v>-77486</v>
      </c>
      <c r="F9" s="181">
        <v>-116221</v>
      </c>
      <c r="G9" s="221">
        <v>-125816</v>
      </c>
    </row>
    <row r="10" spans="1:8" ht="20.100000000000001" customHeight="1">
      <c r="B10" s="20" t="s">
        <v>14</v>
      </c>
      <c r="C10" s="75">
        <v>-29789</v>
      </c>
      <c r="D10" s="181">
        <v>-26894</v>
      </c>
      <c r="E10" s="181">
        <v>-25538</v>
      </c>
      <c r="F10" s="181">
        <v>-27255</v>
      </c>
      <c r="G10" s="221">
        <v>-27484</v>
      </c>
    </row>
    <row r="11" spans="1:8" ht="20.100000000000001" customHeight="1">
      <c r="B11" s="20" t="s">
        <v>15</v>
      </c>
      <c r="C11" s="400">
        <v>-1299</v>
      </c>
      <c r="D11" s="181">
        <v>-740</v>
      </c>
      <c r="E11" s="181">
        <v>-731</v>
      </c>
      <c r="F11" s="181">
        <v>-785</v>
      </c>
      <c r="G11" s="221">
        <v>-797</v>
      </c>
    </row>
    <row r="12" spans="1:8" ht="20.100000000000001" customHeight="1">
      <c r="B12" s="20" t="s">
        <v>168</v>
      </c>
      <c r="C12" s="400">
        <v>-12221</v>
      </c>
      <c r="D12" s="181">
        <v>-13556</v>
      </c>
      <c r="E12" s="181">
        <v>-22264</v>
      </c>
      <c r="F12" s="181">
        <v>-15731</v>
      </c>
      <c r="G12" s="221">
        <v>-13992</v>
      </c>
    </row>
    <row r="13" spans="1:8" ht="20.100000000000001" customHeight="1">
      <c r="B13" s="20" t="s">
        <v>16</v>
      </c>
      <c r="C13" s="400">
        <v>2849</v>
      </c>
      <c r="D13" s="181">
        <v>1312</v>
      </c>
      <c r="E13" s="181">
        <v>2237</v>
      </c>
      <c r="F13" s="181">
        <v>1163</v>
      </c>
      <c r="G13" s="221">
        <v>1838</v>
      </c>
    </row>
    <row r="14" spans="1:8" ht="20.100000000000001" customHeight="1">
      <c r="B14" s="76" t="s">
        <v>17</v>
      </c>
      <c r="C14" s="72">
        <v>-7344</v>
      </c>
      <c r="D14" s="401">
        <v>-2317</v>
      </c>
      <c r="E14" s="401">
        <v>-1506</v>
      </c>
      <c r="F14" s="401">
        <v>-1192</v>
      </c>
      <c r="G14" s="401">
        <v>-1273</v>
      </c>
    </row>
    <row r="15" spans="1:8" ht="20.100000000000001" customHeight="1">
      <c r="B15" s="20" t="s">
        <v>18</v>
      </c>
      <c r="C15" s="74">
        <v>-2386</v>
      </c>
      <c r="D15" s="181">
        <v>-1904</v>
      </c>
      <c r="E15" s="181">
        <v>-2147</v>
      </c>
      <c r="F15" s="181">
        <v>-2333</v>
      </c>
      <c r="G15" s="221">
        <v>-1933</v>
      </c>
    </row>
    <row r="16" spans="1:8" ht="20.100000000000001" customHeight="1">
      <c r="B16" s="20" t="s">
        <v>169</v>
      </c>
      <c r="C16" s="400">
        <v>1143</v>
      </c>
      <c r="D16" s="181">
        <v>379</v>
      </c>
      <c r="E16" s="181">
        <v>37</v>
      </c>
      <c r="F16" s="181">
        <v>-19</v>
      </c>
      <c r="G16" s="221">
        <v>-188</v>
      </c>
    </row>
    <row r="17" spans="2:7" ht="20.100000000000001" customHeight="1">
      <c r="B17" s="76" t="s">
        <v>140</v>
      </c>
      <c r="C17" s="72">
        <v>-1243</v>
      </c>
      <c r="D17" s="401">
        <v>-1525</v>
      </c>
      <c r="E17" s="401">
        <v>-2110</v>
      </c>
      <c r="F17" s="73">
        <v>-2352</v>
      </c>
      <c r="G17" s="401">
        <v>-2121</v>
      </c>
    </row>
    <row r="18" spans="2:7" ht="20.100000000000001" customHeight="1">
      <c r="B18" s="20" t="s">
        <v>19</v>
      </c>
      <c r="C18" s="74">
        <v>896</v>
      </c>
      <c r="D18" s="181">
        <v>762</v>
      </c>
      <c r="E18" s="181">
        <v>914</v>
      </c>
      <c r="F18" s="181">
        <v>792</v>
      </c>
      <c r="G18" s="221">
        <v>1120</v>
      </c>
    </row>
    <row r="19" spans="2:7" ht="20.100000000000001" customHeight="1">
      <c r="B19" s="76" t="s">
        <v>20</v>
      </c>
      <c r="C19" s="72">
        <v>-533</v>
      </c>
      <c r="D19" s="401">
        <v>-539</v>
      </c>
      <c r="E19" s="401">
        <v>-690</v>
      </c>
      <c r="F19" s="73">
        <v>-764</v>
      </c>
      <c r="G19" s="401">
        <v>-685</v>
      </c>
    </row>
    <row r="20" spans="2:7" ht="20.100000000000001" customHeight="1">
      <c r="B20" s="1273" t="s">
        <v>21</v>
      </c>
      <c r="C20" s="1274">
        <v>-1892</v>
      </c>
      <c r="D20" s="401">
        <v>3438</v>
      </c>
      <c r="E20" s="401">
        <v>452</v>
      </c>
      <c r="F20" s="1275">
        <v>3406</v>
      </c>
      <c r="G20" s="1276">
        <v>3170</v>
      </c>
    </row>
    <row r="21" spans="2:7" ht="20.100000000000001" customHeight="1">
      <c r="B21" s="89" t="s">
        <v>22</v>
      </c>
      <c r="C21" s="1646">
        <v>-22242</v>
      </c>
      <c r="D21" s="293">
        <v>-9587</v>
      </c>
      <c r="E21" s="293">
        <v>-318</v>
      </c>
      <c r="F21" s="113">
        <v>-5872</v>
      </c>
      <c r="G21" s="141">
        <v>-6516</v>
      </c>
    </row>
    <row r="22" spans="2:7" ht="20.100000000000001" customHeight="1">
      <c r="B22" s="1647" t="s">
        <v>23</v>
      </c>
      <c r="C22" s="1648">
        <v>21044</v>
      </c>
      <c r="D22" s="1649">
        <v>16366</v>
      </c>
      <c r="E22" s="1649">
        <v>-7336</v>
      </c>
      <c r="F22" s="1649">
        <v>11438</v>
      </c>
      <c r="G22" s="1650">
        <v>11550</v>
      </c>
    </row>
    <row r="23" spans="2:7" ht="20.100000000000001" customHeight="1">
      <c r="B23" s="20" t="s">
        <v>685</v>
      </c>
      <c r="C23" s="400">
        <v>20526</v>
      </c>
      <c r="D23" s="181">
        <v>16032</v>
      </c>
      <c r="E23" s="181">
        <v>-7242</v>
      </c>
      <c r="F23" s="181">
        <v>11267</v>
      </c>
      <c r="G23" s="221">
        <v>11446</v>
      </c>
    </row>
    <row r="24" spans="2:7" ht="20.100000000000001" customHeight="1">
      <c r="B24" s="76" t="s">
        <v>63</v>
      </c>
      <c r="C24" s="72">
        <v>518</v>
      </c>
      <c r="D24" s="401">
        <v>334</v>
      </c>
      <c r="E24" s="401">
        <v>-94</v>
      </c>
      <c r="F24" s="73">
        <v>171</v>
      </c>
      <c r="G24" s="141">
        <v>104</v>
      </c>
    </row>
    <row r="25" spans="2:7" ht="20.100000000000001" customHeight="1">
      <c r="B25" s="1273" t="s">
        <v>119</v>
      </c>
      <c r="C25" s="1277">
        <v>7.91</v>
      </c>
      <c r="D25" s="403">
        <v>5.95</v>
      </c>
      <c r="E25" s="403">
        <v>-2.9</v>
      </c>
      <c r="F25" s="1278">
        <v>4.2</v>
      </c>
      <c r="G25" s="404">
        <v>4.2699999999999996</v>
      </c>
    </row>
    <row r="26" spans="2:7" ht="20.100000000000001" customHeight="1">
      <c r="B26" s="1273" t="s">
        <v>120</v>
      </c>
      <c r="C26" s="1277">
        <v>7.85</v>
      </c>
      <c r="D26" s="403">
        <v>5.92</v>
      </c>
      <c r="E26" s="403">
        <v>-2.9</v>
      </c>
      <c r="F26" s="1278">
        <v>4.17</v>
      </c>
      <c r="G26" s="1279">
        <v>4.24</v>
      </c>
    </row>
    <row r="27" spans="2:7" ht="20.100000000000001" customHeight="1">
      <c r="B27" s="830" t="s">
        <v>686</v>
      </c>
      <c r="C27" s="77">
        <v>36197</v>
      </c>
      <c r="D27" s="402">
        <v>18060</v>
      </c>
      <c r="E27" s="402">
        <v>4059</v>
      </c>
      <c r="F27" s="402">
        <v>11828</v>
      </c>
      <c r="G27" s="78">
        <v>13559</v>
      </c>
    </row>
    <row r="28" spans="2:7" ht="20.100000000000001" customHeight="1">
      <c r="B28" s="831" t="s">
        <v>186</v>
      </c>
      <c r="C28" s="79">
        <v>13.94</v>
      </c>
      <c r="D28" s="832">
        <v>6.68</v>
      </c>
      <c r="E28" s="832">
        <v>1.43</v>
      </c>
      <c r="F28" s="405">
        <v>4.38</v>
      </c>
      <c r="G28" s="832">
        <v>5.05</v>
      </c>
    </row>
    <row r="30" spans="2:7" ht="20.100000000000001" customHeight="1">
      <c r="B30" s="1255" t="s">
        <v>897</v>
      </c>
      <c r="C30" s="1255"/>
    </row>
    <row r="31" spans="2:7" ht="20.100000000000001" customHeight="1">
      <c r="B31" s="1255" t="s">
        <v>687</v>
      </c>
      <c r="C31" s="1255"/>
    </row>
  </sheetData>
  <mergeCells count="2">
    <mergeCell ref="B2:G2"/>
    <mergeCell ref="B1:C1"/>
  </mergeCells>
  <hyperlinks>
    <hyperlink ref="A2" location="Summary!A1" display=" " xr:uid="{5C249ACD-E008-4787-A8D7-30A62C6B0AA9}"/>
  </hyperlinks>
  <pageMargins left="0.74803149606299213" right="0.74803149606299213" top="0.98425196850393704" bottom="0.98425196850393704" header="0.51181102362204722" footer="0.51181102362204722"/>
  <pageSetup paperSize="9" scale="51" orientation="portrait" r:id="rId1"/>
  <headerFooter>
    <oddFooter>&amp;L&amp;1#&amp;"Calibri"&amp;10&amp;K000000TOTAL Classification: Restricted Distribution TOTAL - All rights reserved</oddFooter>
  </headerFooter>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95EBA-06C9-411E-9472-4A7700D89A05}">
  <sheetPr>
    <tabColor rgb="FF96E600"/>
    <pageSetUpPr fitToPage="1"/>
  </sheetPr>
  <dimension ref="A1:L17"/>
  <sheetViews>
    <sheetView showGridLines="0" zoomScaleNormal="100" zoomScaleSheetLayoutView="100" zoomScalePageLayoutView="120" workbookViewId="0"/>
  </sheetViews>
  <sheetFormatPr baseColWidth="10" defaultColWidth="10.875" defaultRowHeight="20.100000000000001" customHeight="1"/>
  <cols>
    <col min="1" max="1" width="5.5" style="1034" customWidth="1"/>
    <col min="2" max="2" width="74.875" style="1034" customWidth="1"/>
    <col min="3" max="3" width="14" style="1034" customWidth="1"/>
    <col min="4" max="6" width="12" style="1034" customWidth="1"/>
    <col min="7" max="7" width="5.5" style="1034" customWidth="1"/>
    <col min="8" max="16384" width="10.875" style="1034"/>
  </cols>
  <sheetData>
    <row r="1" spans="1:12" ht="20.100000000000001" customHeight="1">
      <c r="B1" s="1663" t="s">
        <v>1305</v>
      </c>
      <c r="C1" s="1663"/>
    </row>
    <row r="2" spans="1:12" ht="20.100000000000001" customHeight="1">
      <c r="A2" s="16" t="s">
        <v>11</v>
      </c>
      <c r="B2" s="1754" t="s">
        <v>478</v>
      </c>
      <c r="C2" s="1754"/>
      <c r="D2" s="1754"/>
      <c r="E2" s="1754"/>
      <c r="F2" s="1729"/>
    </row>
    <row r="4" spans="1:12" ht="20.100000000000001" customHeight="1">
      <c r="B4" s="733" t="s">
        <v>479</v>
      </c>
      <c r="C4" s="1153">
        <v>2022</v>
      </c>
      <c r="D4" s="734">
        <v>2021</v>
      </c>
      <c r="E4" s="734">
        <v>2020</v>
      </c>
      <c r="F4" s="1193"/>
    </row>
    <row r="5" spans="1:12" ht="20.100000000000001" customHeight="1">
      <c r="B5" s="15" t="s">
        <v>625</v>
      </c>
      <c r="C5" s="1195">
        <v>1792</v>
      </c>
      <c r="D5" s="627">
        <v>1793.4810944000001</v>
      </c>
      <c r="E5" s="627">
        <v>1967.4104801198068</v>
      </c>
      <c r="F5" s="1193"/>
    </row>
    <row r="6" spans="1:12" ht="20.100000000000001" customHeight="1">
      <c r="B6" s="716" t="s">
        <v>480</v>
      </c>
      <c r="C6" s="1194">
        <v>1472</v>
      </c>
      <c r="D6" s="719">
        <v>1180</v>
      </c>
      <c r="E6" s="719">
        <v>1292</v>
      </c>
      <c r="F6" s="1193"/>
    </row>
    <row r="7" spans="1:12" ht="20.100000000000001" customHeight="1">
      <c r="F7" s="1196"/>
    </row>
    <row r="8" spans="1:12" ht="15.75">
      <c r="B8" s="1196" t="s">
        <v>935</v>
      </c>
      <c r="C8" s="1196"/>
      <c r="D8" s="1196"/>
      <c r="E8" s="1196"/>
    </row>
    <row r="9" spans="1:12" ht="15.75">
      <c r="B9" s="1755" t="s">
        <v>481</v>
      </c>
      <c r="C9" s="1755"/>
      <c r="D9" s="1755"/>
      <c r="E9" s="1755"/>
      <c r="F9" s="1755"/>
    </row>
    <row r="10" spans="1:12" ht="15.75">
      <c r="B10" s="1756" t="s">
        <v>618</v>
      </c>
      <c r="C10" s="1756"/>
      <c r="D10" s="1756"/>
      <c r="E10" s="1756"/>
      <c r="F10" s="1756"/>
      <c r="G10" s="1064"/>
      <c r="H10" s="1064"/>
      <c r="I10" s="1064"/>
      <c r="J10" s="1064"/>
      <c r="K10" s="1064"/>
      <c r="L10" s="1064"/>
    </row>
    <row r="17" spans="2:6" ht="20.100000000000001" customHeight="1">
      <c r="B17" s="1727"/>
      <c r="C17" s="1727"/>
      <c r="D17" s="1727"/>
      <c r="E17" s="1727"/>
      <c r="F17" s="1738"/>
    </row>
  </sheetData>
  <mergeCells count="5">
    <mergeCell ref="B2:F2"/>
    <mergeCell ref="B9:F9"/>
    <mergeCell ref="B10:F10"/>
    <mergeCell ref="B17:F17"/>
    <mergeCell ref="B1:C1"/>
  </mergeCells>
  <hyperlinks>
    <hyperlink ref="A2" location="Summary!A1" display=" " xr:uid="{E13D8A07-FD2C-470A-AB6A-7DE2CF71E9EE}"/>
  </hyperlinks>
  <pageMargins left="0.74803149606299213" right="0.74803149606299213" top="0.98425196850393704" bottom="0.98425196850393704" header="0.51181102362204722" footer="0.51181102362204722"/>
  <pageSetup paperSize="9" orientation="landscape" copies="4"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8ED63-1E47-4A17-8C5A-338CAB93CB36}">
  <sheetPr>
    <tabColor rgb="FF96E600"/>
  </sheetPr>
  <dimension ref="A1:V45"/>
  <sheetViews>
    <sheetView showGridLines="0" zoomScale="70" zoomScaleNormal="70" zoomScaleSheetLayoutView="100" workbookViewId="0">
      <pane ySplit="5" topLeftCell="A6" activePane="bottomLeft" state="frozen"/>
      <selection activeCell="D23" sqref="D23"/>
      <selection pane="bottomLeft" activeCell="F13" sqref="F13"/>
    </sheetView>
  </sheetViews>
  <sheetFormatPr baseColWidth="10" defaultColWidth="10.875" defaultRowHeight="20.100000000000001" customHeight="1"/>
  <cols>
    <col min="1" max="1" width="5.5" style="753" customWidth="1"/>
    <col min="2" max="2" width="46.125" style="753" customWidth="1"/>
    <col min="3" max="3" width="10.625" style="753" bestFit="1" customWidth="1"/>
    <col min="4" max="4" width="13.625" style="336" customWidth="1"/>
    <col min="5" max="5" width="13.625" style="753" customWidth="1"/>
    <col min="6" max="13" width="9.875" style="753" customWidth="1"/>
    <col min="14" max="14" width="10.875" style="753"/>
    <col min="15" max="15" width="5.5" style="1034" customWidth="1"/>
    <col min="16" max="17" width="10.875" style="1034"/>
    <col min="18" max="18" width="13.5" style="1034" customWidth="1"/>
    <col min="19" max="19" width="10.875" style="1034"/>
    <col min="20" max="20" width="15.25" style="1034" customWidth="1"/>
    <col min="21" max="21" width="14.375" style="1034" customWidth="1"/>
    <col min="22" max="22" width="10.875" style="1034" collapsed="1"/>
    <col min="23" max="16384" width="10.875" style="1034"/>
  </cols>
  <sheetData>
    <row r="1" spans="1:14" ht="20.100000000000001" customHeight="1">
      <c r="B1" s="1663" t="s">
        <v>1305</v>
      </c>
      <c r="C1" s="1663"/>
      <c r="D1" s="1583"/>
      <c r="E1" s="1583"/>
      <c r="F1" s="1583"/>
      <c r="G1" s="1583"/>
      <c r="H1" s="1583"/>
      <c r="I1" s="1583"/>
      <c r="J1" s="1583"/>
      <c r="K1" s="1583"/>
      <c r="L1" s="1583"/>
      <c r="M1" s="1583"/>
      <c r="N1" s="1583"/>
    </row>
    <row r="2" spans="1:14" ht="20.100000000000001" customHeight="1">
      <c r="A2" s="16" t="s">
        <v>11</v>
      </c>
      <c r="B2" s="1727" t="s">
        <v>620</v>
      </c>
      <c r="C2" s="1727"/>
      <c r="D2" s="1727"/>
      <c r="E2" s="1738"/>
      <c r="F2" s="1738"/>
      <c r="G2" s="1738"/>
      <c r="H2" s="1091"/>
      <c r="I2" s="305"/>
      <c r="J2" s="305"/>
      <c r="K2" s="305"/>
      <c r="L2" s="305"/>
      <c r="M2" s="305"/>
    </row>
    <row r="3" spans="1:14" ht="20.100000000000001" customHeight="1">
      <c r="F3" s="1758"/>
      <c r="G3" s="1758"/>
      <c r="H3" s="1758"/>
      <c r="I3" s="1758"/>
      <c r="J3" s="1758"/>
      <c r="K3" s="1758"/>
      <c r="L3" s="1758"/>
      <c r="M3" s="1758"/>
      <c r="N3" s="1758"/>
    </row>
    <row r="4" spans="1:14" ht="20.100000000000001" customHeight="1">
      <c r="B4" s="337" t="s">
        <v>936</v>
      </c>
      <c r="C4" s="1759" t="s">
        <v>482</v>
      </c>
      <c r="D4" s="1759"/>
      <c r="E4" s="1759"/>
      <c r="F4" s="1759"/>
      <c r="G4" s="1759"/>
      <c r="H4" s="1759"/>
      <c r="I4" s="1759"/>
      <c r="J4" s="1759"/>
      <c r="K4" s="1759"/>
      <c r="L4" s="1759"/>
      <c r="M4" s="1759"/>
      <c r="N4" s="1759"/>
    </row>
    <row r="5" spans="1:14" ht="42.75" customHeight="1">
      <c r="B5" s="619" t="s">
        <v>483</v>
      </c>
      <c r="C5" s="620" t="s">
        <v>484</v>
      </c>
      <c r="D5" s="621" t="s">
        <v>621</v>
      </c>
      <c r="E5" s="1197" t="s">
        <v>622</v>
      </c>
      <c r="F5" s="620" t="s">
        <v>485</v>
      </c>
      <c r="G5" s="620" t="s">
        <v>486</v>
      </c>
      <c r="H5" s="620" t="s">
        <v>487</v>
      </c>
      <c r="I5" s="620" t="s">
        <v>488</v>
      </c>
      <c r="J5" s="620" t="s">
        <v>489</v>
      </c>
      <c r="K5" s="620" t="s">
        <v>490</v>
      </c>
      <c r="L5" s="620" t="s">
        <v>491</v>
      </c>
      <c r="M5" s="620" t="s">
        <v>492</v>
      </c>
      <c r="N5" s="620" t="s">
        <v>493</v>
      </c>
    </row>
    <row r="6" spans="1:14" ht="20.100000000000001" customHeight="1">
      <c r="B6" s="338" t="s">
        <v>29</v>
      </c>
      <c r="C6" s="339"/>
      <c r="D6" s="340"/>
      <c r="E6" s="341"/>
      <c r="F6" s="189"/>
      <c r="G6" s="189"/>
      <c r="H6" s="189"/>
      <c r="I6" s="189"/>
      <c r="J6" s="189"/>
      <c r="K6" s="189"/>
      <c r="L6" s="189"/>
      <c r="M6" s="189"/>
      <c r="N6" s="189"/>
    </row>
    <row r="7" spans="1:14" ht="20.100000000000001" customHeight="1">
      <c r="B7" s="342" t="s">
        <v>494</v>
      </c>
      <c r="C7" s="343">
        <v>253</v>
      </c>
      <c r="D7" s="344">
        <v>1</v>
      </c>
      <c r="E7" s="1155">
        <v>253</v>
      </c>
      <c r="F7" s="1156" t="s">
        <v>8</v>
      </c>
      <c r="G7" s="1156">
        <v>37</v>
      </c>
      <c r="H7" s="1156">
        <v>64</v>
      </c>
      <c r="I7" s="1156" t="s">
        <v>8</v>
      </c>
      <c r="J7" s="1156">
        <v>220</v>
      </c>
      <c r="K7" s="1156" t="s">
        <v>8</v>
      </c>
      <c r="L7" s="1156" t="s">
        <v>8</v>
      </c>
      <c r="M7" s="1156">
        <v>22</v>
      </c>
      <c r="N7" s="1156" t="s">
        <v>8</v>
      </c>
    </row>
    <row r="8" spans="1:14" ht="20.100000000000001" customHeight="1">
      <c r="B8" s="342" t="s">
        <v>495</v>
      </c>
      <c r="C8" s="343" t="s">
        <v>8</v>
      </c>
      <c r="D8" s="344">
        <v>1</v>
      </c>
      <c r="E8" s="1155" t="s">
        <v>8</v>
      </c>
      <c r="F8" s="1156" t="s">
        <v>8</v>
      </c>
      <c r="G8" s="1156" t="s">
        <v>8</v>
      </c>
      <c r="H8" s="1156" t="s">
        <v>8</v>
      </c>
      <c r="I8" s="1156" t="s">
        <v>8</v>
      </c>
      <c r="J8" s="1156" t="s">
        <v>8</v>
      </c>
      <c r="K8" s="1156" t="s">
        <v>8</v>
      </c>
      <c r="L8" s="1156" t="s">
        <v>8</v>
      </c>
      <c r="M8" s="1156" t="s">
        <v>8</v>
      </c>
      <c r="N8" s="1157" t="s">
        <v>8</v>
      </c>
    </row>
    <row r="9" spans="1:14" ht="20.100000000000001" customHeight="1">
      <c r="B9" s="342" t="s">
        <v>496</v>
      </c>
      <c r="C9" s="343">
        <v>219</v>
      </c>
      <c r="D9" s="344">
        <v>1</v>
      </c>
      <c r="E9" s="1155">
        <v>219</v>
      </c>
      <c r="F9" s="1156">
        <v>51</v>
      </c>
      <c r="G9" s="1156">
        <v>23</v>
      </c>
      <c r="H9" s="1156" t="s">
        <v>8</v>
      </c>
      <c r="I9" s="1156" t="s">
        <v>8</v>
      </c>
      <c r="J9" s="1156">
        <v>126</v>
      </c>
      <c r="K9" s="1156">
        <v>7</v>
      </c>
      <c r="L9" s="1156" t="s">
        <v>8</v>
      </c>
      <c r="M9" s="1156">
        <v>26</v>
      </c>
      <c r="N9" s="1156" t="s">
        <v>8</v>
      </c>
    </row>
    <row r="10" spans="1:14" ht="20.100000000000001" customHeight="1">
      <c r="B10" s="342" t="s">
        <v>497</v>
      </c>
      <c r="C10" s="343">
        <v>109</v>
      </c>
      <c r="D10" s="344">
        <v>1</v>
      </c>
      <c r="E10" s="1155">
        <v>109</v>
      </c>
      <c r="F10" s="1156">
        <v>29</v>
      </c>
      <c r="G10" s="1156">
        <v>11</v>
      </c>
      <c r="H10" s="1156" t="s">
        <v>8</v>
      </c>
      <c r="I10" s="1156" t="s">
        <v>8</v>
      </c>
      <c r="J10" s="1156">
        <v>72</v>
      </c>
      <c r="K10" s="1156">
        <v>5</v>
      </c>
      <c r="L10" s="1156" t="s">
        <v>8</v>
      </c>
      <c r="M10" s="1156">
        <v>15</v>
      </c>
      <c r="N10" s="1156" t="s">
        <v>8</v>
      </c>
    </row>
    <row r="11" spans="1:14" ht="20.100000000000001" customHeight="1">
      <c r="B11" s="722" t="s">
        <v>498</v>
      </c>
      <c r="C11" s="725" t="s">
        <v>8</v>
      </c>
      <c r="D11" s="726">
        <v>1</v>
      </c>
      <c r="E11" s="1158" t="s">
        <v>8</v>
      </c>
      <c r="F11" s="730" t="s">
        <v>8</v>
      </c>
      <c r="G11" s="730" t="s">
        <v>8</v>
      </c>
      <c r="H11" s="730" t="s">
        <v>8</v>
      </c>
      <c r="I11" s="730" t="s">
        <v>8</v>
      </c>
      <c r="J11" s="730" t="s">
        <v>8</v>
      </c>
      <c r="K11" s="730" t="s">
        <v>8</v>
      </c>
      <c r="L11" s="730" t="s">
        <v>8</v>
      </c>
      <c r="M11" s="730" t="s">
        <v>8</v>
      </c>
      <c r="N11" s="1159" t="s">
        <v>8</v>
      </c>
    </row>
    <row r="12" spans="1:14" ht="20.100000000000001" customHeight="1">
      <c r="B12" s="727" t="s">
        <v>900</v>
      </c>
      <c r="C12" s="728">
        <v>581</v>
      </c>
      <c r="D12" s="729"/>
      <c r="E12" s="1160">
        <v>581</v>
      </c>
      <c r="F12" s="1161">
        <v>80</v>
      </c>
      <c r="G12" s="1161">
        <v>71</v>
      </c>
      <c r="H12" s="1161">
        <v>64</v>
      </c>
      <c r="I12" s="1161">
        <v>0</v>
      </c>
      <c r="J12" s="1161">
        <v>418</v>
      </c>
      <c r="K12" s="1161">
        <v>12</v>
      </c>
      <c r="L12" s="1161">
        <v>0</v>
      </c>
      <c r="M12" s="1161">
        <v>63</v>
      </c>
      <c r="N12" s="1161">
        <v>0</v>
      </c>
    </row>
    <row r="13" spans="1:14" ht="20.100000000000001" customHeight="1">
      <c r="B13" s="338" t="s">
        <v>30</v>
      </c>
      <c r="C13" s="343"/>
      <c r="D13" s="344"/>
      <c r="E13" s="1155"/>
      <c r="F13" s="1162"/>
      <c r="G13" s="1162"/>
      <c r="H13" s="1162"/>
      <c r="I13" s="1162"/>
      <c r="J13" s="1162"/>
      <c r="K13" s="1162"/>
      <c r="L13" s="1162"/>
      <c r="M13" s="1162"/>
      <c r="N13" s="1162"/>
    </row>
    <row r="14" spans="1:14" ht="20.100000000000001" customHeight="1">
      <c r="B14" s="342" t="s">
        <v>499</v>
      </c>
      <c r="C14" s="343">
        <v>147</v>
      </c>
      <c r="D14" s="344">
        <v>0.55000000000000004</v>
      </c>
      <c r="E14" s="1155">
        <v>81</v>
      </c>
      <c r="F14" s="1156" t="s">
        <v>8</v>
      </c>
      <c r="G14" s="1156">
        <v>26</v>
      </c>
      <c r="H14" s="1156">
        <v>74</v>
      </c>
      <c r="I14" s="1156" t="s">
        <v>8</v>
      </c>
      <c r="J14" s="1156">
        <v>65</v>
      </c>
      <c r="K14" s="1156" t="s">
        <v>8</v>
      </c>
      <c r="L14" s="1156" t="s">
        <v>8</v>
      </c>
      <c r="M14" s="1156" t="s">
        <v>8</v>
      </c>
      <c r="N14" s="1156" t="s">
        <v>8</v>
      </c>
    </row>
    <row r="15" spans="1:14" ht="20.100000000000001" customHeight="1">
      <c r="B15" s="342" t="s">
        <v>500</v>
      </c>
      <c r="C15" s="343">
        <v>338</v>
      </c>
      <c r="D15" s="344">
        <v>1</v>
      </c>
      <c r="E15" s="1155">
        <v>338</v>
      </c>
      <c r="F15" s="1156">
        <v>95</v>
      </c>
      <c r="G15" s="1156">
        <v>56</v>
      </c>
      <c r="H15" s="1156">
        <v>51</v>
      </c>
      <c r="I15" s="1156">
        <v>50</v>
      </c>
      <c r="J15" s="1156">
        <v>253</v>
      </c>
      <c r="K15" s="1156">
        <v>9</v>
      </c>
      <c r="L15" s="1156" t="s">
        <v>8</v>
      </c>
      <c r="M15" s="1156" t="s">
        <v>8</v>
      </c>
      <c r="N15" s="1156" t="s">
        <v>8</v>
      </c>
    </row>
    <row r="16" spans="1:14" ht="20.100000000000001" customHeight="1">
      <c r="B16" s="722" t="s">
        <v>501</v>
      </c>
      <c r="C16" s="725">
        <v>227</v>
      </c>
      <c r="D16" s="726">
        <v>1</v>
      </c>
      <c r="E16" s="1158">
        <v>227</v>
      </c>
      <c r="F16" s="730">
        <v>59</v>
      </c>
      <c r="G16" s="730">
        <v>25</v>
      </c>
      <c r="H16" s="730" t="s">
        <v>8</v>
      </c>
      <c r="I16" s="730" t="s">
        <v>8</v>
      </c>
      <c r="J16" s="730">
        <v>238</v>
      </c>
      <c r="K16" s="730">
        <v>10</v>
      </c>
      <c r="L16" s="730" t="s">
        <v>8</v>
      </c>
      <c r="M16" s="730">
        <v>25</v>
      </c>
      <c r="N16" s="730" t="s">
        <v>8</v>
      </c>
    </row>
    <row r="17" spans="2:14" ht="20.100000000000001" customHeight="1">
      <c r="B17" s="727" t="s">
        <v>901</v>
      </c>
      <c r="C17" s="728">
        <v>712</v>
      </c>
      <c r="D17" s="729"/>
      <c r="E17" s="1160">
        <v>646</v>
      </c>
      <c r="F17" s="1161">
        <v>154</v>
      </c>
      <c r="G17" s="1161">
        <v>107</v>
      </c>
      <c r="H17" s="1161">
        <v>125</v>
      </c>
      <c r="I17" s="1161">
        <v>50</v>
      </c>
      <c r="J17" s="1161">
        <v>556</v>
      </c>
      <c r="K17" s="1161">
        <v>19</v>
      </c>
      <c r="L17" s="1161">
        <v>0</v>
      </c>
      <c r="M17" s="1161">
        <v>25</v>
      </c>
      <c r="N17" s="1161">
        <v>0</v>
      </c>
    </row>
    <row r="18" spans="2:14" ht="20.100000000000001" customHeight="1">
      <c r="B18" s="338" t="s">
        <v>314</v>
      </c>
      <c r="C18" s="339"/>
      <c r="D18" s="340"/>
      <c r="E18" s="1155"/>
      <c r="F18" s="1162"/>
      <c r="G18" s="1162"/>
      <c r="H18" s="1162"/>
      <c r="I18" s="1162"/>
      <c r="J18" s="1162"/>
      <c r="K18" s="1162"/>
      <c r="L18" s="1162"/>
      <c r="M18" s="1162"/>
      <c r="N18" s="1162"/>
    </row>
    <row r="19" spans="2:14" ht="20.100000000000001" customHeight="1">
      <c r="B19" s="722" t="s">
        <v>623</v>
      </c>
      <c r="C19" s="725">
        <v>238</v>
      </c>
      <c r="D19" s="726">
        <v>1</v>
      </c>
      <c r="E19" s="1158">
        <v>238</v>
      </c>
      <c r="F19" s="730">
        <v>78</v>
      </c>
      <c r="G19" s="730">
        <v>40</v>
      </c>
      <c r="H19" s="730" t="s">
        <v>8</v>
      </c>
      <c r="I19" s="730" t="s">
        <v>8</v>
      </c>
      <c r="J19" s="730">
        <v>254</v>
      </c>
      <c r="K19" s="730">
        <v>7</v>
      </c>
      <c r="L19" s="730">
        <f>8</f>
        <v>8</v>
      </c>
      <c r="M19" s="730" t="s">
        <v>8</v>
      </c>
      <c r="N19" s="730">
        <v>56</v>
      </c>
    </row>
    <row r="20" spans="2:14" ht="20.100000000000001" customHeight="1">
      <c r="B20" s="727" t="s">
        <v>902</v>
      </c>
      <c r="C20" s="728">
        <v>238</v>
      </c>
      <c r="D20" s="729"/>
      <c r="E20" s="1160">
        <v>238</v>
      </c>
      <c r="F20" s="1161">
        <v>78</v>
      </c>
      <c r="G20" s="1161">
        <v>40</v>
      </c>
      <c r="H20" s="1161">
        <v>0</v>
      </c>
      <c r="I20" s="1161">
        <v>0</v>
      </c>
      <c r="J20" s="1161">
        <v>254</v>
      </c>
      <c r="K20" s="1161">
        <v>7</v>
      </c>
      <c r="L20" s="1161">
        <v>8</v>
      </c>
      <c r="M20" s="1161">
        <v>0</v>
      </c>
      <c r="N20" s="1161">
        <v>56</v>
      </c>
    </row>
    <row r="21" spans="2:14" ht="20.100000000000001" customHeight="1">
      <c r="B21" s="338" t="s">
        <v>32</v>
      </c>
      <c r="C21" s="343"/>
      <c r="D21" s="340"/>
      <c r="E21" s="1155"/>
      <c r="F21" s="1162"/>
      <c r="G21" s="1162"/>
      <c r="H21" s="1162"/>
      <c r="I21" s="1162"/>
      <c r="J21" s="1162"/>
      <c r="K21" s="1162"/>
      <c r="L21" s="1162"/>
      <c r="M21" s="1162"/>
      <c r="N21" s="1162"/>
    </row>
    <row r="22" spans="2:14" ht="20.100000000000001" customHeight="1">
      <c r="B22" s="20" t="s">
        <v>502</v>
      </c>
      <c r="C22" s="343">
        <v>39</v>
      </c>
      <c r="D22" s="344">
        <v>0.04</v>
      </c>
      <c r="E22" s="1155">
        <v>1.5458937198067635</v>
      </c>
      <c r="F22" s="1156" t="s">
        <v>8</v>
      </c>
      <c r="G22" s="1156">
        <v>8</v>
      </c>
      <c r="H22" s="1156" t="s">
        <v>8</v>
      </c>
      <c r="I22" s="1156" t="s">
        <v>8</v>
      </c>
      <c r="J22" s="1156">
        <v>27</v>
      </c>
      <c r="K22" s="1156" t="s">
        <v>8</v>
      </c>
      <c r="L22" s="1156" t="s">
        <v>8</v>
      </c>
      <c r="M22" s="1156" t="s">
        <v>8</v>
      </c>
      <c r="N22" s="1157" t="s">
        <v>8</v>
      </c>
    </row>
    <row r="23" spans="2:14" ht="20.100000000000001" customHeight="1">
      <c r="B23" s="20" t="s">
        <v>503</v>
      </c>
      <c r="C23" s="343">
        <v>76</v>
      </c>
      <c r="D23" s="344">
        <v>0.15</v>
      </c>
      <c r="E23" s="1155">
        <v>11</v>
      </c>
      <c r="F23" s="1156" t="s">
        <v>8</v>
      </c>
      <c r="G23" s="1156">
        <v>14</v>
      </c>
      <c r="H23" s="1156">
        <v>17</v>
      </c>
      <c r="I23" s="1156" t="s">
        <v>8</v>
      </c>
      <c r="J23" s="1156">
        <v>33</v>
      </c>
      <c r="K23" s="1156" t="s">
        <v>8</v>
      </c>
      <c r="L23" s="1156" t="s">
        <v>8</v>
      </c>
      <c r="M23" s="1156" t="s">
        <v>8</v>
      </c>
      <c r="N23" s="1157" t="s">
        <v>8</v>
      </c>
    </row>
    <row r="24" spans="2:14" ht="20.100000000000001" customHeight="1">
      <c r="B24" s="20" t="s">
        <v>504</v>
      </c>
      <c r="C24" s="343">
        <v>24</v>
      </c>
      <c r="D24" s="344">
        <f>0.1795%*69%</f>
        <v>1.2385499999999999E-3</v>
      </c>
      <c r="E24" s="1155">
        <f>C24*D24</f>
        <v>2.97252E-2</v>
      </c>
      <c r="F24" s="1156" t="s">
        <v>8</v>
      </c>
      <c r="G24" s="1156">
        <v>3</v>
      </c>
      <c r="H24" s="1156" t="s">
        <v>8</v>
      </c>
      <c r="I24" s="1156" t="s">
        <v>8</v>
      </c>
      <c r="J24" s="1156">
        <v>5</v>
      </c>
      <c r="K24" s="1156" t="s">
        <v>8</v>
      </c>
      <c r="L24" s="1156" t="s">
        <v>8</v>
      </c>
      <c r="M24" s="1156" t="s">
        <v>8</v>
      </c>
      <c r="N24" s="1157" t="s">
        <v>8</v>
      </c>
    </row>
    <row r="25" spans="2:14" ht="20.100000000000001" customHeight="1">
      <c r="B25" s="708" t="s">
        <v>505</v>
      </c>
      <c r="C25" s="725">
        <v>104</v>
      </c>
      <c r="D25" s="726">
        <v>0.18</v>
      </c>
      <c r="E25" s="1158">
        <v>19</v>
      </c>
      <c r="F25" s="730">
        <v>25</v>
      </c>
      <c r="G25" s="730">
        <v>18</v>
      </c>
      <c r="H25" s="730">
        <v>13</v>
      </c>
      <c r="I25" s="730">
        <v>15</v>
      </c>
      <c r="J25" s="730">
        <v>44</v>
      </c>
      <c r="K25" s="730">
        <v>5</v>
      </c>
      <c r="L25" s="730" t="s">
        <v>8</v>
      </c>
      <c r="M25" s="730" t="s">
        <v>8</v>
      </c>
      <c r="N25" s="1159" t="s">
        <v>8</v>
      </c>
    </row>
    <row r="26" spans="2:14" ht="20.100000000000001" customHeight="1">
      <c r="B26" s="727" t="s">
        <v>903</v>
      </c>
      <c r="C26" s="728">
        <v>243</v>
      </c>
      <c r="D26" s="729"/>
      <c r="E26" s="1160">
        <f>SUM(E22:E25)</f>
        <v>31.575618919806764</v>
      </c>
      <c r="F26" s="1161">
        <v>25</v>
      </c>
      <c r="G26" s="1161">
        <v>43</v>
      </c>
      <c r="H26" s="1161">
        <v>30</v>
      </c>
      <c r="I26" s="1161">
        <v>15</v>
      </c>
      <c r="J26" s="1161">
        <v>109</v>
      </c>
      <c r="K26" s="1161">
        <v>5</v>
      </c>
      <c r="L26" s="1161">
        <v>0</v>
      </c>
      <c r="M26" s="1161">
        <v>0</v>
      </c>
      <c r="N26" s="1161">
        <v>0</v>
      </c>
    </row>
    <row r="27" spans="2:14" ht="20.100000000000001" customHeight="1">
      <c r="B27" s="338" t="s">
        <v>506</v>
      </c>
      <c r="C27" s="622"/>
      <c r="D27" s="623"/>
      <c r="E27" s="1163"/>
      <c r="F27" s="1162"/>
      <c r="G27" s="1162"/>
      <c r="H27" s="1162"/>
      <c r="I27" s="1162"/>
      <c r="J27" s="1162"/>
      <c r="K27" s="1162"/>
      <c r="L27" s="1162"/>
      <c r="M27" s="1162"/>
      <c r="N27" s="1162"/>
    </row>
    <row r="28" spans="2:14" ht="20.100000000000001" customHeight="1">
      <c r="B28" s="20" t="s">
        <v>624</v>
      </c>
      <c r="C28" s="624">
        <v>186</v>
      </c>
      <c r="D28" s="625">
        <v>0.5</v>
      </c>
      <c r="E28" s="1164">
        <v>93</v>
      </c>
      <c r="F28" s="1156" t="s">
        <v>8</v>
      </c>
      <c r="G28" s="1156" t="s">
        <v>8</v>
      </c>
      <c r="H28" s="1156" t="s">
        <v>8</v>
      </c>
      <c r="I28" s="1156" t="s">
        <v>8</v>
      </c>
      <c r="J28" s="1156" t="s">
        <v>8</v>
      </c>
      <c r="K28" s="1156" t="s">
        <v>8</v>
      </c>
      <c r="L28" s="1156" t="s">
        <v>8</v>
      </c>
      <c r="M28" s="1156" t="s">
        <v>8</v>
      </c>
      <c r="N28" s="1156" t="s">
        <v>8</v>
      </c>
    </row>
    <row r="29" spans="2:14" ht="20.100000000000001" customHeight="1">
      <c r="B29" s="20" t="s">
        <v>507</v>
      </c>
      <c r="C29" s="343">
        <v>300</v>
      </c>
      <c r="D29" s="344">
        <v>0.1</v>
      </c>
      <c r="E29" s="1155">
        <v>30</v>
      </c>
      <c r="F29" s="1156" t="s">
        <v>8</v>
      </c>
      <c r="G29" s="1156" t="s">
        <v>8</v>
      </c>
      <c r="H29" s="1156" t="s">
        <v>8</v>
      </c>
      <c r="I29" s="1156" t="s">
        <v>8</v>
      </c>
      <c r="J29" s="1156">
        <v>308</v>
      </c>
      <c r="K29" s="1156" t="s">
        <v>8</v>
      </c>
      <c r="L29" s="1156" t="s">
        <v>8</v>
      </c>
      <c r="M29" s="1156" t="s">
        <v>8</v>
      </c>
      <c r="N29" s="1156" t="s">
        <v>8</v>
      </c>
    </row>
    <row r="30" spans="2:14" ht="20.100000000000001" customHeight="1">
      <c r="B30" s="708" t="s">
        <v>508</v>
      </c>
      <c r="C30" s="730">
        <v>460</v>
      </c>
      <c r="D30" s="731">
        <v>0.375</v>
      </c>
      <c r="E30" s="1158">
        <v>172.5</v>
      </c>
      <c r="F30" s="730">
        <v>39.192320000000002</v>
      </c>
      <c r="G30" s="730">
        <v>70.302509999999998</v>
      </c>
      <c r="H30" s="730">
        <v>141.67696000000001</v>
      </c>
      <c r="I30" s="730" t="s">
        <v>8</v>
      </c>
      <c r="J30" s="730">
        <v>224.28220999999999</v>
      </c>
      <c r="K30" s="730">
        <v>14.65039</v>
      </c>
      <c r="L30" s="730" t="s">
        <v>8</v>
      </c>
      <c r="M30" s="730" t="s">
        <v>8</v>
      </c>
      <c r="N30" s="730">
        <v>123.59027</v>
      </c>
    </row>
    <row r="31" spans="2:14" ht="20.100000000000001" customHeight="1">
      <c r="B31" s="727" t="s">
        <v>904</v>
      </c>
      <c r="C31" s="728">
        <v>946</v>
      </c>
      <c r="D31" s="729"/>
      <c r="E31" s="1160">
        <v>295.5</v>
      </c>
      <c r="F31" s="1161">
        <v>39.192320000000002</v>
      </c>
      <c r="G31" s="1161">
        <v>70.302509999999998</v>
      </c>
      <c r="H31" s="1161">
        <v>141.67696000000001</v>
      </c>
      <c r="I31" s="1161">
        <v>0</v>
      </c>
      <c r="J31" s="1161">
        <v>532.28220999999996</v>
      </c>
      <c r="K31" s="1161">
        <v>14.65039</v>
      </c>
      <c r="L31" s="1161">
        <v>0</v>
      </c>
      <c r="M31" s="1161">
        <v>0</v>
      </c>
      <c r="N31" s="1161">
        <v>123.59027</v>
      </c>
    </row>
    <row r="32" spans="2:14" ht="20.100000000000001" customHeight="1">
      <c r="B32" s="1198" t="s">
        <v>905</v>
      </c>
      <c r="C32" s="1166">
        <v>2720</v>
      </c>
      <c r="D32" s="732"/>
      <c r="E32" s="1167">
        <f>E31+E26+E20+E17+E12</f>
        <v>1792.0756189198069</v>
      </c>
      <c r="F32" s="1168">
        <v>376.19232</v>
      </c>
      <c r="G32" s="1168">
        <v>331.30250999999998</v>
      </c>
      <c r="H32" s="1168">
        <v>360.67696000000001</v>
      </c>
      <c r="I32" s="1168">
        <v>65</v>
      </c>
      <c r="J32" s="1168">
        <v>1869.2822099999998</v>
      </c>
      <c r="K32" s="1168">
        <v>57.650390000000002</v>
      </c>
      <c r="L32" s="1168">
        <v>8</v>
      </c>
      <c r="M32" s="1168">
        <v>88</v>
      </c>
      <c r="N32" s="1169">
        <v>179.59027</v>
      </c>
    </row>
    <row r="34" spans="2:14" ht="15.75">
      <c r="B34" s="1760" t="s">
        <v>509</v>
      </c>
      <c r="C34" s="1760"/>
      <c r="D34" s="1760"/>
      <c r="E34" s="1760"/>
      <c r="F34" s="1760"/>
      <c r="G34" s="1760"/>
      <c r="H34" s="1760"/>
      <c r="I34" s="1760"/>
      <c r="J34" s="1760"/>
      <c r="K34" s="1760"/>
      <c r="L34" s="1760"/>
      <c r="M34" s="1760"/>
      <c r="N34" s="1760"/>
    </row>
    <row r="36" spans="2:14" ht="20.100000000000001" customHeight="1">
      <c r="B36" s="1757"/>
      <c r="C36" s="1757"/>
      <c r="D36" s="1757"/>
      <c r="E36" s="1757"/>
      <c r="F36" s="1757"/>
      <c r="G36" s="1757"/>
      <c r="H36" s="1757"/>
      <c r="I36" s="1757"/>
      <c r="J36" s="1757"/>
      <c r="K36" s="1757"/>
      <c r="L36" s="1757"/>
      <c r="M36" s="1757"/>
      <c r="N36" s="1757"/>
    </row>
    <row r="38" spans="2:14" ht="20.100000000000001" customHeight="1">
      <c r="B38" s="345"/>
      <c r="C38" s="345"/>
      <c r="D38" s="345"/>
      <c r="E38" s="345"/>
      <c r="F38" s="345"/>
      <c r="G38" s="345"/>
      <c r="H38" s="345"/>
      <c r="I38" s="345"/>
      <c r="J38" s="345"/>
      <c r="K38" s="345"/>
      <c r="L38" s="345"/>
      <c r="M38" s="345"/>
    </row>
    <row r="39" spans="2:14" ht="20.100000000000001" customHeight="1">
      <c r="B39" s="1096"/>
      <c r="C39" s="1096"/>
      <c r="D39" s="1096"/>
      <c r="E39" s="1096"/>
      <c r="F39" s="1096"/>
      <c r="G39" s="1096"/>
      <c r="H39" s="1096"/>
      <c r="I39" s="1096"/>
      <c r="J39" s="1096"/>
      <c r="K39" s="1096"/>
      <c r="L39" s="1096"/>
      <c r="M39" s="1096"/>
    </row>
    <row r="40" spans="2:14" ht="20.100000000000001" customHeight="1">
      <c r="D40" s="753"/>
    </row>
    <row r="42" spans="2:14" ht="20.100000000000001" customHeight="1">
      <c r="B42" s="1095"/>
      <c r="C42" s="1096"/>
      <c r="D42" s="1096"/>
      <c r="E42" s="1096"/>
      <c r="F42" s="1096"/>
      <c r="G42" s="1096"/>
      <c r="H42" s="1096"/>
      <c r="I42" s="1096"/>
      <c r="J42" s="1096"/>
      <c r="K42" s="1096"/>
      <c r="L42" s="1096"/>
      <c r="M42" s="1096"/>
    </row>
    <row r="43" spans="2:14" ht="20.100000000000001" customHeight="1">
      <c r="B43" s="1096"/>
      <c r="C43" s="1096"/>
      <c r="D43" s="1096"/>
      <c r="E43" s="1096"/>
      <c r="F43" s="1096"/>
      <c r="G43" s="1096"/>
      <c r="H43" s="1096"/>
      <c r="I43" s="1096"/>
      <c r="J43" s="1096"/>
      <c r="K43" s="1096"/>
      <c r="L43" s="1096"/>
      <c r="M43" s="1096"/>
    </row>
    <row r="44" spans="2:14" ht="20.100000000000001" customHeight="1">
      <c r="B44" s="1096"/>
      <c r="C44" s="346"/>
      <c r="D44" s="346"/>
      <c r="E44" s="346"/>
      <c r="F44" s="346"/>
      <c r="G44" s="346"/>
      <c r="H44" s="346"/>
      <c r="I44" s="346"/>
      <c r="J44" s="346"/>
      <c r="K44" s="346"/>
      <c r="L44" s="346"/>
      <c r="M44" s="346"/>
    </row>
    <row r="45" spans="2:14" ht="20.100000000000001" customHeight="1">
      <c r="B45" s="1096"/>
      <c r="C45" s="346"/>
      <c r="D45" s="346"/>
      <c r="E45" s="346"/>
      <c r="F45" s="346"/>
      <c r="G45" s="346"/>
      <c r="H45" s="346"/>
      <c r="I45" s="346"/>
      <c r="J45" s="346"/>
      <c r="K45" s="346"/>
      <c r="L45" s="346"/>
      <c r="M45" s="346"/>
    </row>
  </sheetData>
  <mergeCells count="6">
    <mergeCell ref="B1:C1"/>
    <mergeCell ref="B36:N36"/>
    <mergeCell ref="B2:G2"/>
    <mergeCell ref="F3:N3"/>
    <mergeCell ref="C4:N4"/>
    <mergeCell ref="B34:N34"/>
  </mergeCells>
  <hyperlinks>
    <hyperlink ref="A2" location="Summary!A1" display=" " xr:uid="{85D10B78-7B75-40DD-809D-4B2CD9E6FEC4}"/>
  </hyperlinks>
  <pageMargins left="0.23622047244094491" right="0.23622047244094491" top="0.74803149606299213" bottom="0.74803149606299213" header="0.31496062992125984" footer="0.31496062992125984"/>
  <pageSetup paperSize="9" scale="55" orientation="landscape" copies="4"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3EFED-18B7-492E-A048-DBF0D6E9A6D0}">
  <sheetPr>
    <tabColor rgb="FF96E600"/>
    <pageSetUpPr fitToPage="1"/>
  </sheetPr>
  <dimension ref="A1:I16"/>
  <sheetViews>
    <sheetView showGridLines="0" zoomScaleNormal="100" zoomScaleSheetLayoutView="100" zoomScalePageLayoutView="130" workbookViewId="0">
      <selection activeCell="G21" sqref="G21"/>
    </sheetView>
  </sheetViews>
  <sheetFormatPr baseColWidth="10" defaultColWidth="10.875" defaultRowHeight="20.100000000000001" customHeight="1"/>
  <cols>
    <col min="1" max="1" width="5.5" style="753" customWidth="1"/>
    <col min="2" max="2" width="46.125" style="753" customWidth="1"/>
    <col min="3" max="3" width="13.625" style="753" customWidth="1"/>
    <col min="4" max="5" width="11.875" style="753" customWidth="1"/>
    <col min="6" max="8" width="12" style="753" customWidth="1"/>
    <col min="9" max="9" width="5.5" style="1034" customWidth="1"/>
    <col min="10" max="16384" width="10.875" style="1034"/>
  </cols>
  <sheetData>
    <row r="1" spans="1:9" ht="20.100000000000001" customHeight="1">
      <c r="B1" s="1663" t="s">
        <v>1305</v>
      </c>
      <c r="C1" s="1663"/>
    </row>
    <row r="2" spans="1:9" ht="20.100000000000001" customHeight="1">
      <c r="A2" s="16" t="s">
        <v>11</v>
      </c>
      <c r="B2" s="1727" t="s">
        <v>626</v>
      </c>
      <c r="C2" s="1727"/>
      <c r="D2" s="1727"/>
      <c r="E2" s="1727"/>
      <c r="F2" s="1738"/>
      <c r="G2" s="1738"/>
      <c r="H2" s="1738"/>
      <c r="I2" s="1091"/>
    </row>
    <row r="4" spans="1:9" ht="20.100000000000001" customHeight="1">
      <c r="B4" s="274" t="s">
        <v>627</v>
      </c>
      <c r="C4" s="274"/>
      <c r="D4" s="274"/>
      <c r="E4" s="274"/>
      <c r="F4" s="274"/>
      <c r="G4" s="274"/>
      <c r="H4" s="274"/>
    </row>
    <row r="6" spans="1:9" ht="20.100000000000001" customHeight="1">
      <c r="B6" s="724" t="s">
        <v>510</v>
      </c>
      <c r="C6" s="1170" t="s">
        <v>937</v>
      </c>
      <c r="D6" s="710">
        <v>2021</v>
      </c>
      <c r="E6" s="710">
        <v>2020</v>
      </c>
      <c r="F6" s="710">
        <v>2019</v>
      </c>
      <c r="G6" s="710">
        <v>2018</v>
      </c>
      <c r="H6" s="1199"/>
    </row>
    <row r="7" spans="1:9" ht="20.100000000000001" customHeight="1">
      <c r="B7" s="342" t="s">
        <v>29</v>
      </c>
      <c r="C7" s="626">
        <f>'Refinery capacity (p128)'!E12</f>
        <v>581</v>
      </c>
      <c r="D7" s="627">
        <v>581</v>
      </c>
      <c r="E7" s="627">
        <v>682</v>
      </c>
      <c r="F7" s="627">
        <v>682</v>
      </c>
      <c r="G7" s="627">
        <v>682</v>
      </c>
      <c r="H7" s="1199"/>
    </row>
    <row r="8" spans="1:9" ht="20.100000000000001" customHeight="1">
      <c r="B8" s="342" t="s">
        <v>30</v>
      </c>
      <c r="C8" s="626">
        <f>'Refinery capacity (p128)'!E17</f>
        <v>646</v>
      </c>
      <c r="D8" s="627">
        <v>646</v>
      </c>
      <c r="E8" s="627">
        <v>755</v>
      </c>
      <c r="F8" s="627">
        <v>755</v>
      </c>
      <c r="G8" s="627">
        <v>755</v>
      </c>
      <c r="H8" s="1199"/>
    </row>
    <row r="9" spans="1:9" ht="20.100000000000001" customHeight="1">
      <c r="B9" s="342" t="s">
        <v>628</v>
      </c>
      <c r="C9" s="626">
        <f>'Refinery capacity (p128)'!E20</f>
        <v>238</v>
      </c>
      <c r="D9" s="627">
        <v>238</v>
      </c>
      <c r="E9" s="627">
        <v>202</v>
      </c>
      <c r="F9" s="627">
        <v>202</v>
      </c>
      <c r="G9" s="627">
        <v>202</v>
      </c>
      <c r="H9" s="1199"/>
    </row>
    <row r="10" spans="1:9" ht="20.100000000000001" customHeight="1">
      <c r="B10" s="342" t="s">
        <v>511</v>
      </c>
      <c r="C10" s="628">
        <f>'Refinery capacity (p128)'!E31</f>
        <v>295.5</v>
      </c>
      <c r="D10" s="627">
        <v>295.5</v>
      </c>
      <c r="E10" s="627">
        <v>295.5</v>
      </c>
      <c r="F10" s="627">
        <v>287</v>
      </c>
      <c r="G10" s="627">
        <v>337</v>
      </c>
      <c r="H10" s="1199"/>
    </row>
    <row r="11" spans="1:9" ht="20.100000000000001" customHeight="1">
      <c r="B11" s="722" t="s">
        <v>32</v>
      </c>
      <c r="C11" s="723">
        <f>'Refinery capacity (p128)'!E26</f>
        <v>31.575618919806764</v>
      </c>
      <c r="D11" s="719">
        <v>32.981094399999996</v>
      </c>
      <c r="E11" s="719">
        <v>32.910480119806763</v>
      </c>
      <c r="F11" s="719">
        <v>33</v>
      </c>
      <c r="G11" s="719">
        <v>45</v>
      </c>
      <c r="H11" s="1199"/>
    </row>
    <row r="12" spans="1:9" ht="20.100000000000001" customHeight="1">
      <c r="B12" s="1165" t="s">
        <v>688</v>
      </c>
      <c r="C12" s="1171">
        <f>SUM(C7:C11)</f>
        <v>1792.0756189198069</v>
      </c>
      <c r="D12" s="1168">
        <v>1793.4810944000001</v>
      </c>
      <c r="E12" s="1168">
        <v>1967.4104801198068</v>
      </c>
      <c r="F12" s="1168">
        <v>1959</v>
      </c>
      <c r="G12" s="1168">
        <v>2021</v>
      </c>
      <c r="H12" s="1199"/>
    </row>
    <row r="13" spans="1:9" ht="20.100000000000001" customHeight="1">
      <c r="H13" s="1200"/>
    </row>
    <row r="14" spans="1:9" ht="24" customHeight="1">
      <c r="B14" s="1762" t="s">
        <v>659</v>
      </c>
      <c r="C14" s="1762"/>
      <c r="D14" s="1762"/>
      <c r="E14" s="1762"/>
      <c r="F14" s="1762"/>
      <c r="G14" s="1762"/>
    </row>
    <row r="15" spans="1:9" ht="15.75">
      <c r="B15" s="1761" t="s">
        <v>629</v>
      </c>
      <c r="C15" s="1761"/>
      <c r="D15" s="1761"/>
      <c r="E15" s="1761"/>
      <c r="F15" s="1761"/>
      <c r="G15" s="1761"/>
      <c r="H15" s="1761"/>
      <c r="I15" s="1061"/>
    </row>
    <row r="16" spans="1:9" ht="15.75">
      <c r="B16" s="1752" t="s">
        <v>616</v>
      </c>
      <c r="C16" s="1752"/>
      <c r="D16" s="1752"/>
      <c r="E16" s="1752"/>
      <c r="F16" s="1752"/>
      <c r="G16" s="1752"/>
      <c r="H16" s="1752"/>
      <c r="I16" s="1061"/>
    </row>
  </sheetData>
  <mergeCells count="5">
    <mergeCell ref="B2:H2"/>
    <mergeCell ref="B15:H15"/>
    <mergeCell ref="B16:H16"/>
    <mergeCell ref="B14:G14"/>
    <mergeCell ref="B1:C1"/>
  </mergeCells>
  <hyperlinks>
    <hyperlink ref="A2" location="Summary!A1" display=" " xr:uid="{C3599C91-2FF2-4269-AD78-79CA3E008741}"/>
  </hyperlinks>
  <pageMargins left="0.74803149606299213" right="0.74803149606299213" top="0.98425196850393704" bottom="0.98425196850393704" header="0.51181102362204722" footer="0.51181102362204722"/>
  <pageSetup paperSize="9" orientation="landscape" r:id="rId1"/>
  <ignoredErrors>
    <ignoredError sqref="C6" numberStoredAsText="1"/>
  </ignoredErrors>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5FCB8-4547-450D-8597-9A3EAD01DB59}">
  <sheetPr>
    <tabColor rgb="FF96E600"/>
    <pageSetUpPr fitToPage="1"/>
  </sheetPr>
  <dimension ref="A1:I16"/>
  <sheetViews>
    <sheetView showGridLines="0" zoomScaleNormal="100" zoomScaleSheetLayoutView="100" zoomScalePageLayoutView="120" workbookViewId="0"/>
  </sheetViews>
  <sheetFormatPr baseColWidth="10" defaultColWidth="10.875" defaultRowHeight="20.100000000000001" customHeight="1"/>
  <cols>
    <col min="1" max="1" width="5.5" style="1034" customWidth="1"/>
    <col min="2" max="2" width="46.125" style="753" customWidth="1"/>
    <col min="3" max="3" width="14" style="753" customWidth="1"/>
    <col min="4" max="4" width="11.875" style="753" customWidth="1"/>
    <col min="5" max="8" width="12" style="753" customWidth="1"/>
    <col min="9" max="9" width="5.5" style="1034" customWidth="1"/>
    <col min="10" max="16384" width="10.875" style="1034"/>
  </cols>
  <sheetData>
    <row r="1" spans="1:9" ht="20.100000000000001" customHeight="1">
      <c r="B1" s="1663" t="s">
        <v>1305</v>
      </c>
      <c r="C1" s="1663"/>
    </row>
    <row r="2" spans="1:9" ht="20.100000000000001" customHeight="1">
      <c r="A2" s="16" t="s">
        <v>11</v>
      </c>
      <c r="B2" s="1754" t="s">
        <v>938</v>
      </c>
      <c r="C2" s="1754"/>
      <c r="D2" s="1754"/>
      <c r="E2" s="1754"/>
      <c r="F2" s="1729"/>
      <c r="G2" s="1729"/>
      <c r="H2" s="1729"/>
      <c r="I2" s="1091"/>
    </row>
    <row r="4" spans="1:9" ht="20.100000000000001" customHeight="1">
      <c r="B4" s="1763" t="s">
        <v>630</v>
      </c>
      <c r="C4" s="1763"/>
      <c r="D4" s="1763"/>
      <c r="E4" s="1763"/>
      <c r="F4" s="1763"/>
      <c r="G4" s="1763"/>
      <c r="H4" s="1763"/>
      <c r="I4" s="1763"/>
    </row>
    <row r="6" spans="1:9" ht="20.100000000000001" customHeight="1">
      <c r="B6" s="709" t="s">
        <v>512</v>
      </c>
      <c r="C6" s="1170" t="s">
        <v>937</v>
      </c>
      <c r="D6" s="710">
        <v>2021</v>
      </c>
      <c r="E6" s="710">
        <v>2020</v>
      </c>
      <c r="F6" s="710">
        <v>2019</v>
      </c>
      <c r="G6" s="710">
        <v>2018</v>
      </c>
      <c r="H6" s="1199"/>
    </row>
    <row r="7" spans="1:9" ht="20.100000000000001" customHeight="1">
      <c r="B7" s="20" t="s">
        <v>513</v>
      </c>
      <c r="C7" s="629">
        <f>'[3]TRT Bruts + Charges (kbbl)'!$AB$12</f>
        <v>348</v>
      </c>
      <c r="D7" s="270">
        <v>190</v>
      </c>
      <c r="E7" s="270">
        <v>244</v>
      </c>
      <c r="F7" s="270">
        <v>456</v>
      </c>
      <c r="G7" s="270">
        <v>610</v>
      </c>
      <c r="H7" s="1199"/>
    </row>
    <row r="8" spans="1:9" ht="20.100000000000001" customHeight="1">
      <c r="B8" s="20" t="s">
        <v>30</v>
      </c>
      <c r="C8" s="629">
        <f>'[3]TRT Bruts + Charges (kbbl)'!$AB$17</f>
        <v>623</v>
      </c>
      <c r="D8" s="270">
        <v>568</v>
      </c>
      <c r="E8" s="270">
        <v>618</v>
      </c>
      <c r="F8" s="270">
        <v>754</v>
      </c>
      <c r="G8" s="270">
        <v>755</v>
      </c>
      <c r="H8" s="1199"/>
    </row>
    <row r="9" spans="1:9" ht="20.100000000000001" customHeight="1">
      <c r="B9" s="20" t="s">
        <v>939</v>
      </c>
      <c r="C9" s="629">
        <f>'[3]TRT Bruts + Charges (kbbl)'!$AB$26</f>
        <v>197.11500000000001</v>
      </c>
      <c r="D9" s="270">
        <v>149</v>
      </c>
      <c r="E9" s="270">
        <v>156</v>
      </c>
      <c r="F9" s="270">
        <v>173</v>
      </c>
      <c r="G9" s="270">
        <v>198</v>
      </c>
      <c r="H9" s="1199"/>
    </row>
    <row r="10" spans="1:9" ht="20.100000000000001" customHeight="1">
      <c r="B10" s="20" t="s">
        <v>940</v>
      </c>
      <c r="C10" s="629">
        <f>'[3]TRT Bruts + Charges (kbbl)'!$AB$33+'[3]TRT Bruts + Charges (kbbl)'!$AB$34+'[3]TRT Bruts + Charges (kbbl)'!$AB$35</f>
        <v>282</v>
      </c>
      <c r="D10" s="270">
        <v>249</v>
      </c>
      <c r="E10" s="270">
        <v>254</v>
      </c>
      <c r="F10" s="270">
        <v>254</v>
      </c>
      <c r="G10" s="270">
        <v>251</v>
      </c>
      <c r="H10" s="1199"/>
    </row>
    <row r="11" spans="1:9" ht="20.100000000000001" customHeight="1">
      <c r="B11" s="708" t="s">
        <v>32</v>
      </c>
      <c r="C11" s="713">
        <f>'[3]TRT Bruts + Charges (kbbl)'!$AB$32</f>
        <v>22</v>
      </c>
      <c r="D11" s="718">
        <v>25</v>
      </c>
      <c r="E11" s="718">
        <v>21</v>
      </c>
      <c r="F11" s="718">
        <v>35</v>
      </c>
      <c r="G11" s="718">
        <v>38</v>
      </c>
      <c r="H11" s="1092"/>
    </row>
    <row r="12" spans="1:9" ht="20.100000000000001" customHeight="1">
      <c r="B12" s="1172" t="s">
        <v>688</v>
      </c>
      <c r="C12" s="720">
        <f>'Operational highlights (p125)'!C6</f>
        <v>1472</v>
      </c>
      <c r="D12" s="721">
        <v>1180</v>
      </c>
      <c r="E12" s="721">
        <v>1292</v>
      </c>
      <c r="F12" s="721">
        <v>1671</v>
      </c>
      <c r="G12" s="721">
        <v>1852</v>
      </c>
      <c r="H12" s="1092"/>
    </row>
    <row r="13" spans="1:9" ht="20.100000000000001" customHeight="1">
      <c r="H13" s="1092"/>
    </row>
    <row r="14" spans="1:9" ht="15.75">
      <c r="B14" s="1092" t="s">
        <v>941</v>
      </c>
      <c r="C14" s="1092"/>
      <c r="D14" s="1092"/>
      <c r="E14" s="1092"/>
      <c r="F14" s="1092"/>
      <c r="G14" s="1092"/>
      <c r="H14" s="1092"/>
      <c r="I14" s="347"/>
    </row>
    <row r="15" spans="1:9" ht="15.75">
      <c r="B15" s="1764" t="s">
        <v>942</v>
      </c>
      <c r="C15" s="1764"/>
      <c r="D15" s="1764"/>
      <c r="E15" s="1764"/>
      <c r="F15" s="1764"/>
      <c r="G15" s="1764"/>
      <c r="H15" s="1764"/>
      <c r="I15" s="1064"/>
    </row>
    <row r="16" spans="1:9" ht="20.100000000000001" customHeight="1">
      <c r="I16" s="1064"/>
    </row>
  </sheetData>
  <mergeCells count="4">
    <mergeCell ref="B2:H2"/>
    <mergeCell ref="B4:I4"/>
    <mergeCell ref="B15:H15"/>
    <mergeCell ref="B1:C1"/>
  </mergeCells>
  <hyperlinks>
    <hyperlink ref="A2" location="Summary!A1" display=" " xr:uid="{A2DAE46D-D51D-476B-97B8-59E5257EB9A4}"/>
  </hyperlinks>
  <pageMargins left="0.74803149606299213" right="0.74803149606299213" top="0.98425196850393704" bottom="0.98425196850393704" header="0.51181102362204722" footer="0.51181102362204722"/>
  <pageSetup paperSize="9" orientation="landscape" r:id="rId1"/>
  <ignoredErrors>
    <ignoredError sqref="C6" numberStoredAsText="1"/>
  </ignoredErrors>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F7B03-D40F-4856-8156-F03D3D8D1F8D}">
  <sheetPr>
    <tabColor rgb="FF96E600"/>
    <pageSetUpPr fitToPage="1"/>
  </sheetPr>
  <dimension ref="A1:H17"/>
  <sheetViews>
    <sheetView showGridLines="0" zoomScaleNormal="100" zoomScaleSheetLayoutView="100" zoomScalePageLayoutView="130" workbookViewId="0">
      <selection activeCell="E13" sqref="E13"/>
    </sheetView>
  </sheetViews>
  <sheetFormatPr baseColWidth="10" defaultColWidth="10.875" defaultRowHeight="20.100000000000001" customHeight="1"/>
  <cols>
    <col min="1" max="1" width="5.5" style="1034" customWidth="1"/>
    <col min="2" max="2" width="46.125" style="753" customWidth="1"/>
    <col min="3" max="3" width="16.375" style="753" customWidth="1"/>
    <col min="4" max="4" width="11.75" style="753" customWidth="1"/>
    <col min="5" max="8" width="12" style="753" customWidth="1"/>
    <col min="9" max="9" width="5.5" style="1034" customWidth="1"/>
    <col min="10" max="16384" width="10.875" style="1034"/>
  </cols>
  <sheetData>
    <row r="1" spans="1:8" ht="20.100000000000001" customHeight="1">
      <c r="B1" s="1663" t="s">
        <v>1305</v>
      </c>
      <c r="C1" s="1663"/>
    </row>
    <row r="2" spans="1:8" ht="20.100000000000001" customHeight="1">
      <c r="A2" s="16" t="s">
        <v>11</v>
      </c>
      <c r="B2" s="1727" t="s">
        <v>514</v>
      </c>
      <c r="C2" s="1727"/>
      <c r="D2" s="1727"/>
      <c r="E2" s="1727"/>
      <c r="F2" s="1738"/>
      <c r="G2" s="1738"/>
      <c r="H2" s="1738"/>
    </row>
    <row r="4" spans="1:8" ht="20.100000000000001" customHeight="1">
      <c r="B4" s="709" t="s">
        <v>515</v>
      </c>
      <c r="C4" s="1170">
        <v>2022</v>
      </c>
      <c r="D4" s="710">
        <v>2021</v>
      </c>
      <c r="E4" s="710">
        <v>2020</v>
      </c>
      <c r="F4" s="710">
        <v>2019</v>
      </c>
      <c r="G4" s="710">
        <v>2018</v>
      </c>
    </row>
    <row r="5" spans="1:8" ht="20.100000000000001" customHeight="1">
      <c r="B5" s="20" t="s">
        <v>29</v>
      </c>
      <c r="C5" s="630">
        <v>60</v>
      </c>
      <c r="D5" s="270">
        <v>32.702237521514633</v>
      </c>
      <c r="E5" s="270">
        <v>35.777126099706749</v>
      </c>
      <c r="F5" s="270">
        <v>67</v>
      </c>
      <c r="G5" s="270">
        <v>89</v>
      </c>
    </row>
    <row r="6" spans="1:8" ht="20.100000000000001" customHeight="1">
      <c r="B6" s="20" t="s">
        <v>516</v>
      </c>
      <c r="C6" s="630">
        <v>96</v>
      </c>
      <c r="D6" s="627">
        <v>84.366877088748609</v>
      </c>
      <c r="E6" s="627">
        <v>81.854304635761594</v>
      </c>
      <c r="F6" s="627">
        <v>100</v>
      </c>
      <c r="G6" s="627">
        <v>98</v>
      </c>
    </row>
    <row r="7" spans="1:8" ht="20.100000000000001" customHeight="1">
      <c r="B7" s="20" t="s">
        <v>517</v>
      </c>
      <c r="C7" s="629">
        <v>83</v>
      </c>
      <c r="D7" s="627">
        <v>73.762376237623755</v>
      </c>
      <c r="E7" s="627">
        <v>77.227722772277232</v>
      </c>
      <c r="F7" s="627">
        <v>86</v>
      </c>
      <c r="G7" s="627">
        <v>98</v>
      </c>
    </row>
    <row r="8" spans="1:8" ht="20.100000000000001" customHeight="1">
      <c r="B8" s="20" t="s">
        <v>518</v>
      </c>
      <c r="C8" s="629">
        <v>95</v>
      </c>
      <c r="D8" s="627">
        <v>84.263959390862951</v>
      </c>
      <c r="E8" s="627">
        <v>88.501742160278738</v>
      </c>
      <c r="F8" s="627">
        <v>75</v>
      </c>
      <c r="G8" s="627">
        <v>78</v>
      </c>
    </row>
    <row r="9" spans="1:8" ht="20.100000000000001" customHeight="1">
      <c r="B9" s="708" t="s">
        <v>32</v>
      </c>
      <c r="C9" s="713">
        <v>67</v>
      </c>
      <c r="D9" s="719">
        <v>75.96364413095894</v>
      </c>
      <c r="E9" s="719">
        <v>63.636363636363633</v>
      </c>
      <c r="F9" s="719">
        <v>78</v>
      </c>
      <c r="G9" s="719">
        <v>84</v>
      </c>
    </row>
    <row r="10" spans="1:8" ht="20.100000000000001" customHeight="1">
      <c r="B10" s="1172" t="s">
        <v>906</v>
      </c>
      <c r="C10" s="1173">
        <v>82.081433955259399</v>
      </c>
      <c r="D10" s="1174">
        <v>66.119018891525229</v>
      </c>
      <c r="E10" s="1174">
        <v>65.952016334864723</v>
      </c>
      <c r="F10" s="1174" t="s">
        <v>519</v>
      </c>
      <c r="G10" s="1174">
        <v>92</v>
      </c>
    </row>
    <row r="11" spans="1:8" ht="20.100000000000001" customHeight="1">
      <c r="G11" s="297"/>
    </row>
    <row r="12" spans="1:8" s="1064" customFormat="1" ht="11.25" customHeight="1">
      <c r="B12" s="1064" t="s">
        <v>943</v>
      </c>
      <c r="C12" s="1061"/>
      <c r="D12" s="1061"/>
      <c r="E12" s="1061"/>
      <c r="F12" s="1061"/>
      <c r="G12" s="1061"/>
      <c r="H12" s="1061"/>
    </row>
    <row r="13" spans="1:8" s="1064" customFormat="1" ht="11.25">
      <c r="B13" s="1096" t="s">
        <v>520</v>
      </c>
      <c r="C13" s="1096"/>
      <c r="D13" s="1096"/>
      <c r="E13" s="1096"/>
      <c r="F13" s="1096"/>
      <c r="G13" s="1096"/>
      <c r="H13" s="1096"/>
    </row>
    <row r="14" spans="1:8" s="1064" customFormat="1" ht="11.25">
      <c r="B14" s="1096" t="s">
        <v>944</v>
      </c>
      <c r="C14" s="1096"/>
      <c r="D14" s="1096"/>
      <c r="E14" s="1096"/>
      <c r="F14" s="1096"/>
      <c r="G14" s="1096"/>
      <c r="H14" s="1096"/>
    </row>
    <row r="15" spans="1:8" s="1064" customFormat="1" ht="11.25">
      <c r="B15" s="347" t="s">
        <v>945</v>
      </c>
      <c r="C15" s="347"/>
      <c r="D15" s="347"/>
      <c r="E15" s="347"/>
      <c r="F15" s="347"/>
      <c r="G15" s="347"/>
      <c r="H15" s="347"/>
    </row>
    <row r="16" spans="1:8" s="1097" customFormat="1" ht="11.25" customHeight="1">
      <c r="B16" s="345" t="s">
        <v>632</v>
      </c>
      <c r="C16" s="1200"/>
      <c r="D16" s="1200"/>
      <c r="E16" s="1200"/>
      <c r="F16" s="1200"/>
      <c r="G16" s="1200"/>
      <c r="H16" s="1200"/>
    </row>
    <row r="17" spans="2:8" s="1064" customFormat="1" ht="20.100000000000001" customHeight="1">
      <c r="B17" s="1096"/>
      <c r="C17" s="1096"/>
      <c r="D17" s="1096"/>
      <c r="E17" s="1096"/>
      <c r="F17" s="1096"/>
      <c r="G17" s="1096"/>
      <c r="H17" s="1096"/>
    </row>
  </sheetData>
  <mergeCells count="2">
    <mergeCell ref="B2:H2"/>
    <mergeCell ref="B1:C1"/>
  </mergeCells>
  <hyperlinks>
    <hyperlink ref="A2" location="Summary!A1" display=" " xr:uid="{430137B6-F1A5-488A-AF20-091A6FAB3169}"/>
  </hyperlinks>
  <pageMargins left="0.74803149606299213" right="0.74803149606299213" top="0.98425196850393704" bottom="0.98425196850393704" header="0.51181102362204722" footer="0.51181102362204722"/>
  <pageSetup paperSize="9" orientation="landscape" r:id="rId1"/>
  <ignoredErrors>
    <ignoredError sqref="F10" numberStoredAsText="1"/>
  </ignoredErrors>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D7562-83BA-42D9-AA60-1F4EF95B9B13}">
  <sheetPr>
    <tabColor rgb="FF96E600"/>
    <pageSetUpPr fitToPage="1"/>
  </sheetPr>
  <dimension ref="A1:H9"/>
  <sheetViews>
    <sheetView showGridLines="0" zoomScaleNormal="100" zoomScaleSheetLayoutView="100" zoomScalePageLayoutView="150" workbookViewId="0">
      <selection activeCell="B7" sqref="B7:H7"/>
    </sheetView>
  </sheetViews>
  <sheetFormatPr baseColWidth="10" defaultColWidth="10.875" defaultRowHeight="20.100000000000001" customHeight="1"/>
  <cols>
    <col min="1" max="1" width="5.5" style="1034" customWidth="1"/>
    <col min="2" max="2" width="46.125" style="753" customWidth="1"/>
    <col min="3" max="3" width="15.125" style="753" customWidth="1"/>
    <col min="4" max="4" width="11.875" style="753" customWidth="1"/>
    <col min="5" max="8" width="12" style="753" customWidth="1"/>
    <col min="9" max="9" width="5.5" style="1034" customWidth="1"/>
    <col min="10" max="16384" width="10.875" style="1034"/>
  </cols>
  <sheetData>
    <row r="1" spans="1:8" ht="20.100000000000001" customHeight="1">
      <c r="B1" s="1663" t="s">
        <v>1305</v>
      </c>
      <c r="C1" s="1663"/>
    </row>
    <row r="2" spans="1:8" ht="20.100000000000001" customHeight="1">
      <c r="A2" s="16" t="s">
        <v>11</v>
      </c>
      <c r="B2" s="1727" t="s">
        <v>521</v>
      </c>
      <c r="C2" s="1727"/>
      <c r="D2" s="1727"/>
      <c r="E2" s="1727"/>
      <c r="F2" s="1738"/>
      <c r="G2" s="1738"/>
      <c r="H2" s="1738"/>
    </row>
    <row r="4" spans="1:8" ht="20.100000000000001" customHeight="1">
      <c r="B4" s="709" t="s">
        <v>515</v>
      </c>
      <c r="C4" s="1170">
        <v>2022</v>
      </c>
      <c r="D4" s="710">
        <v>2021</v>
      </c>
      <c r="E4" s="710">
        <v>2020</v>
      </c>
      <c r="F4" s="710">
        <v>2019</v>
      </c>
      <c r="G4" s="710">
        <v>2018</v>
      </c>
      <c r="H4" s="1199"/>
    </row>
    <row r="5" spans="1:8" ht="20.100000000000001" customHeight="1">
      <c r="B5" s="1059" t="s">
        <v>906</v>
      </c>
      <c r="C5" s="1175">
        <v>82</v>
      </c>
      <c r="D5" s="1176">
        <v>64.494059952665722</v>
      </c>
      <c r="E5" s="1176">
        <v>61.051556916794283</v>
      </c>
      <c r="F5" s="1177">
        <v>80</v>
      </c>
      <c r="G5" s="1177">
        <v>88</v>
      </c>
      <c r="H5" s="1199"/>
    </row>
    <row r="6" spans="1:8" ht="20.100000000000001" customHeight="1">
      <c r="H6" s="1101"/>
    </row>
    <row r="7" spans="1:8" ht="13.5" customHeight="1">
      <c r="B7" s="1765" t="s">
        <v>631</v>
      </c>
      <c r="C7" s="1765"/>
      <c r="D7" s="1765"/>
      <c r="E7" s="1766"/>
      <c r="F7" s="1766"/>
      <c r="G7" s="1766"/>
      <c r="H7" s="1766"/>
    </row>
    <row r="8" spans="1:8" ht="15" customHeight="1">
      <c r="B8" s="1765" t="s">
        <v>522</v>
      </c>
      <c r="C8" s="1765"/>
      <c r="D8" s="1765"/>
      <c r="E8" s="1765"/>
      <c r="F8" s="1765"/>
      <c r="G8" s="1765"/>
      <c r="H8" s="1766"/>
    </row>
    <row r="9" spans="1:8" ht="20.100000000000001" customHeight="1">
      <c r="B9" s="1766"/>
      <c r="C9" s="1766"/>
      <c r="D9" s="1766"/>
      <c r="E9" s="1766"/>
      <c r="F9" s="1766"/>
      <c r="G9" s="1766"/>
      <c r="H9" s="1766"/>
    </row>
  </sheetData>
  <mergeCells count="5">
    <mergeCell ref="B2:H2"/>
    <mergeCell ref="B7:H7"/>
    <mergeCell ref="B8:H8"/>
    <mergeCell ref="B9:H9"/>
    <mergeCell ref="B1:C1"/>
  </mergeCells>
  <hyperlinks>
    <hyperlink ref="A2" location="Summary!A1" display=" " xr:uid="{F8931257-A0F6-4785-A384-BFFB9DAC75C8}"/>
  </hyperlinks>
  <pageMargins left="0.74803149606299213" right="0.74803149606299213" top="0.98425196850393704" bottom="0.98425196850393704" header="0.51181102362204722" footer="0.51181102362204722"/>
  <pageSetup paperSize="9" orientation="landscape"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91BE0-44FB-4CCD-832C-9BFCE6A400AF}">
  <sheetPr>
    <tabColor rgb="FF96E600"/>
  </sheetPr>
  <dimension ref="A1:O23"/>
  <sheetViews>
    <sheetView showGridLines="0" zoomScaleNormal="100" zoomScaleSheetLayoutView="100" zoomScalePageLayoutView="120" workbookViewId="0">
      <selection activeCell="G7" sqref="G7:G15"/>
    </sheetView>
  </sheetViews>
  <sheetFormatPr baseColWidth="10" defaultColWidth="10.875" defaultRowHeight="20.100000000000001" customHeight="1"/>
  <cols>
    <col min="1" max="1" width="5.5" style="753" customWidth="1"/>
    <col min="2" max="2" width="46.125" style="753" customWidth="1"/>
    <col min="3" max="3" width="14.875" style="753" customWidth="1"/>
    <col min="4" max="4" width="11.875" style="753" customWidth="1"/>
    <col min="5" max="8" width="12" style="753" customWidth="1"/>
    <col min="9" max="9" width="5.5" style="1034" customWidth="1"/>
    <col min="10" max="16384" width="10.875" style="1034"/>
  </cols>
  <sheetData>
    <row r="1" spans="1:15" ht="20.100000000000001" customHeight="1">
      <c r="B1" s="1663" t="s">
        <v>1305</v>
      </c>
      <c r="C1" s="1663"/>
    </row>
    <row r="2" spans="1:15" ht="20.100000000000001" customHeight="1">
      <c r="A2" s="16" t="s">
        <v>11</v>
      </c>
      <c r="B2" s="1727" t="s">
        <v>948</v>
      </c>
      <c r="C2" s="1727"/>
      <c r="D2" s="1727"/>
      <c r="E2" s="1727"/>
      <c r="F2" s="1738"/>
      <c r="G2" s="1738"/>
      <c r="H2" s="1738"/>
      <c r="I2" s="1727"/>
      <c r="J2" s="1727"/>
      <c r="K2" s="19"/>
      <c r="L2" s="19"/>
      <c r="M2" s="19"/>
      <c r="N2" s="19"/>
      <c r="O2" s="19"/>
    </row>
    <row r="4" spans="1:15" ht="20.100000000000001" customHeight="1">
      <c r="B4" s="631"/>
      <c r="D4" s="631"/>
      <c r="E4" s="631"/>
      <c r="F4" s="631"/>
      <c r="G4" s="631"/>
      <c r="H4" s="631"/>
      <c r="I4" s="632"/>
      <c r="J4" s="632"/>
      <c r="K4" s="632"/>
      <c r="L4" s="632"/>
      <c r="M4" s="632"/>
      <c r="N4" s="632"/>
      <c r="O4" s="632"/>
    </row>
    <row r="5" spans="1:15" ht="15.75">
      <c r="B5" s="1767" t="s">
        <v>946</v>
      </c>
      <c r="C5" s="1767"/>
      <c r="D5" s="1767"/>
      <c r="E5" s="1767"/>
      <c r="F5" s="1767"/>
      <c r="G5" s="1767"/>
      <c r="H5" s="631"/>
    </row>
    <row r="6" spans="1:15" ht="20.100000000000001" customHeight="1">
      <c r="B6" s="709" t="s">
        <v>512</v>
      </c>
      <c r="C6" s="1170" t="s">
        <v>937</v>
      </c>
      <c r="D6" s="710">
        <v>2021</v>
      </c>
      <c r="E6" s="710">
        <v>2020</v>
      </c>
      <c r="F6" s="710">
        <v>2019</v>
      </c>
      <c r="G6" s="710">
        <v>2018</v>
      </c>
      <c r="H6" s="631"/>
    </row>
    <row r="7" spans="1:15" ht="20.100000000000001" customHeight="1">
      <c r="B7" s="20" t="s">
        <v>523</v>
      </c>
      <c r="C7" s="633">
        <f>'[3]Productions (Kbj) 2022'!$E$43</f>
        <v>34</v>
      </c>
      <c r="D7" s="270">
        <v>35</v>
      </c>
      <c r="E7" s="270">
        <v>38</v>
      </c>
      <c r="F7" s="270">
        <v>46</v>
      </c>
      <c r="G7" s="270">
        <v>56</v>
      </c>
      <c r="H7" s="631"/>
    </row>
    <row r="8" spans="1:15" ht="20.100000000000001" customHeight="1">
      <c r="B8" s="20" t="s">
        <v>524</v>
      </c>
      <c r="C8" s="633">
        <f>'[3]2.4.1 Production raffineries'!$B$13</f>
        <v>259</v>
      </c>
      <c r="D8" s="270">
        <v>227.93123287671233</v>
      </c>
      <c r="E8" s="270">
        <v>252.27648712328767</v>
      </c>
      <c r="F8" s="270">
        <v>285.86836534246578</v>
      </c>
      <c r="G8" s="270">
        <v>288.5032739178082</v>
      </c>
      <c r="H8" s="631"/>
    </row>
    <row r="9" spans="1:15" ht="20.100000000000001" customHeight="1">
      <c r="B9" s="20" t="s">
        <v>525</v>
      </c>
      <c r="C9" s="629">
        <f>'[3]2.4.1 Production raffineries'!$B$14</f>
        <v>122</v>
      </c>
      <c r="D9" s="270">
        <v>67</v>
      </c>
      <c r="E9" s="270">
        <v>78</v>
      </c>
      <c r="F9" s="270">
        <v>187</v>
      </c>
      <c r="G9" s="270">
        <v>210</v>
      </c>
      <c r="H9" s="631"/>
    </row>
    <row r="10" spans="1:15" ht="20.100000000000001" customHeight="1">
      <c r="B10" s="20" t="s">
        <v>526</v>
      </c>
      <c r="C10" s="633">
        <f>'[3]2.4.1 Production raffineries'!$B$15</f>
        <v>644</v>
      </c>
      <c r="D10" s="270">
        <v>524.30263013698629</v>
      </c>
      <c r="E10" s="270">
        <v>549.03224657534247</v>
      </c>
      <c r="F10" s="270">
        <v>669.61879726027394</v>
      </c>
      <c r="G10" s="270">
        <v>732</v>
      </c>
      <c r="H10" s="631"/>
    </row>
    <row r="11" spans="1:15" ht="20.100000000000001" customHeight="1">
      <c r="B11" s="20" t="s">
        <v>527</v>
      </c>
      <c r="C11" s="629">
        <f>'[3]2.4.1 Production raffineries'!$B$16</f>
        <v>68</v>
      </c>
      <c r="D11" s="270">
        <v>44</v>
      </c>
      <c r="E11" s="270">
        <v>53</v>
      </c>
      <c r="F11" s="270">
        <v>82</v>
      </c>
      <c r="G11" s="270">
        <v>99</v>
      </c>
      <c r="H11" s="631"/>
    </row>
    <row r="12" spans="1:15" ht="20.100000000000001" customHeight="1">
      <c r="B12" s="20" t="s">
        <v>528</v>
      </c>
      <c r="C12" s="633">
        <f>'[3]Productions (Kbj) 2022'!$J$43</f>
        <v>8</v>
      </c>
      <c r="D12" s="270">
        <v>6</v>
      </c>
      <c r="E12" s="270">
        <v>8</v>
      </c>
      <c r="F12" s="270">
        <v>15</v>
      </c>
      <c r="G12" s="270">
        <v>17</v>
      </c>
      <c r="H12" s="631"/>
    </row>
    <row r="13" spans="1:15" ht="20.100000000000001" customHeight="1">
      <c r="B13" s="20" t="s">
        <v>368</v>
      </c>
      <c r="C13" s="633">
        <f>'[3]Productions (Kbj) 2022'!$L$43</f>
        <v>18</v>
      </c>
      <c r="D13" s="270">
        <v>19</v>
      </c>
      <c r="E13" s="270">
        <v>21</v>
      </c>
      <c r="F13" s="270">
        <v>30</v>
      </c>
      <c r="G13" s="270">
        <v>36</v>
      </c>
      <c r="H13" s="631"/>
    </row>
    <row r="14" spans="1:15" ht="20.100000000000001" customHeight="1">
      <c r="B14" s="20" t="s">
        <v>658</v>
      </c>
      <c r="C14" s="633">
        <f>'[3]2.4.1 Production raffineries'!$B$18</f>
        <v>5</v>
      </c>
      <c r="D14" s="270">
        <v>8.7237534246575343</v>
      </c>
      <c r="E14" s="270">
        <v>5.7386142465753425</v>
      </c>
      <c r="F14" s="270">
        <v>4.5128373972602738</v>
      </c>
      <c r="G14" s="270">
        <v>2.4967260821917807</v>
      </c>
      <c r="H14" s="631"/>
    </row>
    <row r="15" spans="1:15" ht="20.100000000000001" customHeight="1">
      <c r="B15" s="716" t="s">
        <v>633</v>
      </c>
      <c r="C15" s="717">
        <f>'[3]Productions (Kbj) 2022'!$N$43+'[3]Productions (Kbj) 2022'!$Q$43+'[3]Productions (Kbj) 2022'!$R$43</f>
        <v>266</v>
      </c>
      <c r="D15" s="718">
        <v>205</v>
      </c>
      <c r="E15" s="718">
        <v>203</v>
      </c>
      <c r="F15" s="718">
        <v>286</v>
      </c>
      <c r="G15" s="718">
        <v>352</v>
      </c>
      <c r="H15" s="631"/>
    </row>
    <row r="16" spans="1:15" ht="20.100000000000001" customHeight="1">
      <c r="B16" s="1178" t="s">
        <v>688</v>
      </c>
      <c r="C16" s="1179">
        <f>'[3]2.4.1 Production raffineries'!$B$19</f>
        <v>1424</v>
      </c>
      <c r="D16" s="1168">
        <v>1137</v>
      </c>
      <c r="E16" s="1168">
        <v>1208</v>
      </c>
      <c r="F16" s="1168">
        <v>1606</v>
      </c>
      <c r="G16" s="1168">
        <v>1793</v>
      </c>
      <c r="H16" s="631"/>
    </row>
    <row r="17" spans="2:15" ht="20.100000000000001" customHeight="1">
      <c r="H17" s="631"/>
    </row>
    <row r="18" spans="2:15" ht="15.75">
      <c r="B18" s="1760" t="s">
        <v>634</v>
      </c>
      <c r="C18" s="1760"/>
      <c r="D18" s="1760"/>
      <c r="E18" s="1760"/>
      <c r="F18" s="1760"/>
      <c r="G18" s="1760"/>
      <c r="H18" s="1760"/>
      <c r="I18" s="1064"/>
      <c r="J18" s="1064"/>
      <c r="K18" s="1064"/>
      <c r="L18" s="1064"/>
      <c r="M18" s="1064"/>
      <c r="N18" s="1064"/>
      <c r="O18" s="1064"/>
    </row>
    <row r="19" spans="2:15" ht="15.75">
      <c r="B19" s="1096" t="s">
        <v>635</v>
      </c>
      <c r="C19" s="1096"/>
      <c r="D19" s="1096"/>
      <c r="E19" s="1096"/>
      <c r="F19" s="1096"/>
      <c r="G19" s="1096"/>
      <c r="H19" s="1096"/>
      <c r="I19" s="1064"/>
      <c r="J19" s="1064"/>
      <c r="K19" s="1064"/>
      <c r="L19" s="1064"/>
      <c r="M19" s="1064"/>
      <c r="N19" s="1064"/>
      <c r="O19" s="1064"/>
    </row>
    <row r="20" spans="2:15" ht="15.75">
      <c r="B20" s="1068" t="s">
        <v>636</v>
      </c>
      <c r="C20" s="1068"/>
    </row>
    <row r="23" spans="2:15" ht="20.100000000000001" customHeight="1">
      <c r="D23" s="634"/>
      <c r="E23" s="634"/>
      <c r="F23" s="634"/>
      <c r="G23" s="634"/>
      <c r="H23" s="634"/>
    </row>
  </sheetData>
  <mergeCells count="5">
    <mergeCell ref="B2:H2"/>
    <mergeCell ref="I2:J2"/>
    <mergeCell ref="B18:H18"/>
    <mergeCell ref="B5:G5"/>
    <mergeCell ref="B1:C1"/>
  </mergeCells>
  <hyperlinks>
    <hyperlink ref="A2" location="Summary!A1" display=" " xr:uid="{BFF60DEF-0B4D-4EB7-85B8-C701F78415E9}"/>
  </hyperlinks>
  <pageMargins left="0.74803149606299213" right="0.74803149606299213" top="0.98425196850393704" bottom="0.98425196850393704" header="0.51181102362204722" footer="0.51181102362204722"/>
  <pageSetup paperSize="9" scale="91" orientation="landscape" copies="4" r:id="rId1"/>
  <ignoredErrors>
    <ignoredError sqref="C6" numberStoredAsText="1"/>
  </ignoredErrors>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609AD-F315-42E0-A8DB-272A4CF58C63}">
  <sheetPr>
    <tabColor rgb="FF96E600"/>
    <pageSetUpPr fitToPage="1"/>
  </sheetPr>
  <dimension ref="A1:L22"/>
  <sheetViews>
    <sheetView showGridLines="0" zoomScaleNormal="100" zoomScaleSheetLayoutView="100" zoomScalePageLayoutView="110" workbookViewId="0">
      <selection activeCell="B14" sqref="B14"/>
    </sheetView>
  </sheetViews>
  <sheetFormatPr baseColWidth="10" defaultColWidth="10.875" defaultRowHeight="20.100000000000001" customHeight="1"/>
  <cols>
    <col min="1" max="1" width="5.5" style="753" customWidth="1"/>
    <col min="2" max="2" width="46.125" style="753" customWidth="1"/>
    <col min="3" max="4" width="10.875" style="753"/>
    <col min="5" max="5" width="12.125" style="753" customWidth="1"/>
    <col min="6" max="11" width="10.875" style="753"/>
    <col min="12" max="12" width="5.5" style="1034" customWidth="1"/>
    <col min="13" max="16384" width="10.875" style="1034"/>
  </cols>
  <sheetData>
    <row r="1" spans="1:11" ht="20.100000000000001" customHeight="1">
      <c r="B1" s="1663" t="s">
        <v>1305</v>
      </c>
      <c r="C1" s="1663"/>
      <c r="I1" s="314"/>
    </row>
    <row r="2" spans="1:11" ht="20.100000000000001" customHeight="1">
      <c r="A2" s="16" t="s">
        <v>11</v>
      </c>
      <c r="B2" s="1727" t="s">
        <v>949</v>
      </c>
      <c r="C2" s="1727"/>
      <c r="D2" s="1727"/>
      <c r="E2" s="1738"/>
      <c r="F2" s="1738"/>
      <c r="G2" s="1738"/>
      <c r="H2" s="1738"/>
      <c r="I2" s="1727"/>
      <c r="J2" s="1727"/>
      <c r="K2" s="1727"/>
    </row>
    <row r="3" spans="1:11" ht="20.100000000000001" customHeight="1">
      <c r="I3" s="314"/>
      <c r="K3" s="1199"/>
    </row>
    <row r="4" spans="1:11" ht="20.100000000000001" customHeight="1">
      <c r="B4" s="348"/>
      <c r="C4" s="1768">
        <v>2022</v>
      </c>
      <c r="D4" s="1768"/>
      <c r="E4" s="1768"/>
      <c r="F4" s="1768"/>
      <c r="G4" s="715">
        <v>2021</v>
      </c>
      <c r="H4" s="715">
        <v>2020</v>
      </c>
      <c r="I4" s="710">
        <v>2019</v>
      </c>
      <c r="J4" s="710">
        <v>2018</v>
      </c>
      <c r="K4" s="1199"/>
    </row>
    <row r="5" spans="1:11" ht="42.75" customHeight="1">
      <c r="B5" s="709" t="s">
        <v>530</v>
      </c>
      <c r="C5" s="1201" t="s">
        <v>256</v>
      </c>
      <c r="D5" s="1202" t="s">
        <v>950</v>
      </c>
      <c r="E5" s="1203" t="s">
        <v>951</v>
      </c>
      <c r="F5" s="1201" t="s">
        <v>531</v>
      </c>
      <c r="G5" s="714" t="s">
        <v>531</v>
      </c>
      <c r="H5" s="714" t="s">
        <v>531</v>
      </c>
      <c r="I5" s="714" t="s">
        <v>531</v>
      </c>
      <c r="J5" s="714" t="s">
        <v>531</v>
      </c>
      <c r="K5" s="1199"/>
    </row>
    <row r="6" spans="1:11" ht="20.100000000000001" customHeight="1">
      <c r="B6" s="20" t="s">
        <v>532</v>
      </c>
      <c r="C6" s="629">
        <f>'[3]2.4.1 Pétrochimie'!B3</f>
        <v>4175.5</v>
      </c>
      <c r="D6" s="629">
        <f>'[3]2.4.1 Pétrochimie'!C3</f>
        <v>2040</v>
      </c>
      <c r="E6" s="629">
        <f>'[3]2.4.1 Pétrochimie'!D3</f>
        <v>1958</v>
      </c>
      <c r="F6" s="629">
        <f t="shared" ref="F6:F11" si="0">SUM(C6:E6)</f>
        <v>8173.5</v>
      </c>
      <c r="G6" s="138">
        <v>7688.5</v>
      </c>
      <c r="H6" s="138">
        <v>7863.5</v>
      </c>
      <c r="I6" s="339">
        <v>7863</v>
      </c>
      <c r="J6" s="339">
        <v>7430</v>
      </c>
      <c r="K6" s="1199"/>
    </row>
    <row r="7" spans="1:11" ht="20.100000000000001" customHeight="1">
      <c r="B7" s="20" t="s">
        <v>533</v>
      </c>
      <c r="C7" s="629">
        <f>'[3]2.4.1 Pétrochimie'!B4</f>
        <v>2971</v>
      </c>
      <c r="D7" s="629">
        <f>'[3]2.4.1 Pétrochimie'!C4</f>
        <v>1512</v>
      </c>
      <c r="E7" s="629">
        <f>'[3]2.4.1 Pétrochimie'!D4</f>
        <v>2581</v>
      </c>
      <c r="F7" s="629">
        <f t="shared" si="0"/>
        <v>7064</v>
      </c>
      <c r="G7" s="138">
        <v>7044.5</v>
      </c>
      <c r="H7" s="138">
        <v>7018</v>
      </c>
      <c r="I7" s="339">
        <v>6995</v>
      </c>
      <c r="J7" s="339">
        <v>6967</v>
      </c>
      <c r="K7" s="1199"/>
    </row>
    <row r="8" spans="1:11" ht="20.100000000000001" customHeight="1">
      <c r="B8" s="20" t="s">
        <v>534</v>
      </c>
      <c r="C8" s="629">
        <f>'[3]2.4.1 Pétrochimie'!B5</f>
        <v>1120</v>
      </c>
      <c r="D8" s="629">
        <f>'[3]2.4.1 Pétrochimie'!C5</f>
        <v>223</v>
      </c>
      <c r="E8" s="629">
        <f>'[3]2.4.1 Pétrochimie'!D5</f>
        <v>1095</v>
      </c>
      <c r="F8" s="629">
        <f t="shared" si="0"/>
        <v>2438</v>
      </c>
      <c r="G8" s="138">
        <v>2438</v>
      </c>
      <c r="H8" s="138">
        <v>2438</v>
      </c>
      <c r="I8" s="339">
        <v>2223</v>
      </c>
      <c r="J8" s="339">
        <v>2135</v>
      </c>
      <c r="K8" s="1199"/>
    </row>
    <row r="9" spans="1:11" ht="20.100000000000001" customHeight="1">
      <c r="B9" s="20" t="s">
        <v>535</v>
      </c>
      <c r="C9" s="629">
        <f>'[3]2.4.1 Pétrochimie'!B6</f>
        <v>1250</v>
      </c>
      <c r="D9" s="629">
        <f>'[3]2.4.1 Pétrochimie'!C6</f>
        <v>1200</v>
      </c>
      <c r="E9" s="629">
        <f>'[3]2.4.1 Pétrochimie'!D6</f>
        <v>620</v>
      </c>
      <c r="F9" s="629">
        <f t="shared" si="0"/>
        <v>3070</v>
      </c>
      <c r="G9" s="138">
        <v>3070</v>
      </c>
      <c r="H9" s="138">
        <v>2840</v>
      </c>
      <c r="I9" s="339">
        <v>2990</v>
      </c>
      <c r="J9" s="339">
        <v>2950</v>
      </c>
      <c r="K9" s="1199"/>
    </row>
    <row r="10" spans="1:11" ht="20.100000000000001" customHeight="1">
      <c r="B10" s="20" t="s">
        <v>536</v>
      </c>
      <c r="C10" s="629">
        <f>'[3]2.4.1 Pétrochimie'!B7</f>
        <v>414</v>
      </c>
      <c r="D10" s="629">
        <f>'[3]2.4.1 Pétrochimie'!C7</f>
        <v>610</v>
      </c>
      <c r="E10" s="629">
        <f>'[3]2.4.1 Pétrochimie'!D7</f>
        <v>0</v>
      </c>
      <c r="F10" s="629">
        <f t="shared" si="0"/>
        <v>1024</v>
      </c>
      <c r="G10" s="138">
        <v>1024</v>
      </c>
      <c r="H10" s="138">
        <v>1024</v>
      </c>
      <c r="I10" s="339">
        <v>1013</v>
      </c>
      <c r="J10" s="339">
        <v>1745</v>
      </c>
      <c r="K10" s="1199"/>
    </row>
    <row r="11" spans="1:11" ht="20.100000000000001" customHeight="1">
      <c r="B11" s="329" t="s">
        <v>537</v>
      </c>
      <c r="C11" s="629">
        <f>'[3]2.4.1 Pétrochimie'!B8</f>
        <v>0</v>
      </c>
      <c r="D11" s="629">
        <f>'[3]2.4.1 Pétrochimie'!C8</f>
        <v>0</v>
      </c>
      <c r="E11" s="629">
        <f>'[3]2.4.1 Pétrochimie'!D8</f>
        <v>115.5</v>
      </c>
      <c r="F11" s="629">
        <f t="shared" si="0"/>
        <v>115.5</v>
      </c>
      <c r="G11" s="711">
        <v>115.5</v>
      </c>
      <c r="H11" s="711">
        <v>115.5</v>
      </c>
      <c r="I11" s="712">
        <v>116</v>
      </c>
      <c r="J11" s="712">
        <v>100</v>
      </c>
      <c r="K11" s="1199"/>
    </row>
    <row r="12" spans="1:11" ht="20.100000000000001" customHeight="1">
      <c r="B12" s="1178" t="s">
        <v>688</v>
      </c>
      <c r="C12" s="1179">
        <f>SUM(C6:C11)</f>
        <v>9930.5</v>
      </c>
      <c r="D12" s="1179">
        <f>SUM(D6:D11)</f>
        <v>5585</v>
      </c>
      <c r="E12" s="1179">
        <f>SUM(E6:E11)</f>
        <v>6369.5</v>
      </c>
      <c r="F12" s="1179">
        <f>SUM(F6:F11)</f>
        <v>21885</v>
      </c>
      <c r="G12" s="1180">
        <v>21380.5</v>
      </c>
      <c r="H12" s="1180">
        <v>21299</v>
      </c>
      <c r="I12" s="1181">
        <v>21200</v>
      </c>
      <c r="J12" s="1181">
        <v>21327</v>
      </c>
    </row>
    <row r="13" spans="1:11" ht="15.75"/>
    <row r="14" spans="1:11" ht="15.75">
      <c r="B14" s="1064" t="s">
        <v>660</v>
      </c>
      <c r="C14" s="1064"/>
      <c r="D14" s="1064"/>
      <c r="E14" s="1064"/>
      <c r="F14" s="1064"/>
      <c r="G14" s="1064"/>
      <c r="H14" s="1064"/>
      <c r="I14" s="1064"/>
      <c r="J14" s="1064"/>
      <c r="K14" s="1064"/>
    </row>
    <row r="15" spans="1:11" ht="15.75">
      <c r="B15" s="1096" t="s">
        <v>538</v>
      </c>
      <c r="C15" s="1096"/>
      <c r="D15" s="1096"/>
      <c r="E15" s="1096"/>
      <c r="F15" s="1096"/>
      <c r="G15" s="1096"/>
      <c r="H15" s="1096"/>
      <c r="I15" s="1096"/>
      <c r="J15" s="1096"/>
      <c r="K15" s="1096"/>
    </row>
    <row r="16" spans="1:11" ht="15.75">
      <c r="B16" s="1095" t="s">
        <v>539</v>
      </c>
      <c r="C16" s="1095"/>
      <c r="D16" s="1095"/>
      <c r="E16" s="1095"/>
      <c r="F16" s="1095"/>
      <c r="G16" s="1095"/>
      <c r="H16" s="1095"/>
      <c r="I16" s="1095"/>
      <c r="J16" s="1095"/>
      <c r="K16" s="1095"/>
    </row>
    <row r="17" spans="2:12" ht="15.75">
      <c r="B17" s="1095" t="s">
        <v>540</v>
      </c>
      <c r="C17" s="1095"/>
      <c r="D17" s="1095"/>
      <c r="E17" s="1095"/>
      <c r="F17" s="1095"/>
      <c r="G17" s="1095"/>
      <c r="H17" s="1095"/>
      <c r="I17" s="1095"/>
      <c r="J17" s="1095"/>
      <c r="K17" s="1095"/>
    </row>
    <row r="18" spans="2:12" ht="15.75">
      <c r="B18" s="1096" t="s">
        <v>637</v>
      </c>
      <c r="C18" s="1096"/>
      <c r="D18" s="1096"/>
      <c r="E18" s="1096"/>
      <c r="F18" s="1096"/>
      <c r="G18" s="1096"/>
      <c r="H18" s="1096"/>
      <c r="I18" s="1096"/>
      <c r="J18" s="1096"/>
      <c r="K18" s="1096"/>
    </row>
    <row r="22" spans="2:12" ht="20.100000000000001" customHeight="1">
      <c r="C22" s="635"/>
      <c r="D22" s="635"/>
      <c r="E22" s="635"/>
      <c r="F22" s="635"/>
      <c r="G22" s="635"/>
      <c r="H22" s="635"/>
      <c r="I22" s="635"/>
      <c r="J22" s="635"/>
      <c r="K22" s="635"/>
      <c r="L22" s="635"/>
    </row>
  </sheetData>
  <mergeCells count="4">
    <mergeCell ref="B2:H2"/>
    <mergeCell ref="I2:K2"/>
    <mergeCell ref="C4:F4"/>
    <mergeCell ref="B1:C1"/>
  </mergeCells>
  <hyperlinks>
    <hyperlink ref="A2" location="Summary!A1" display=" " xr:uid="{669D8FC3-B800-4AEC-A37B-41E99E14F3DD}"/>
  </hyperlinks>
  <pageMargins left="0.74803149606299213" right="0.74803149606299213" top="0.98425196850393704" bottom="0.98425196850393704" header="0.51181102362204722" footer="0.51181102362204722"/>
  <pageSetup paperSize="9" scale="85" orientation="landscape" r:id="rId1"/>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A87FB-0BF2-473D-869D-DD07937D3F0F}">
  <sheetPr>
    <tabColor rgb="FF96E600"/>
    <pageSetUpPr fitToPage="1"/>
  </sheetPr>
  <dimension ref="A1:H10"/>
  <sheetViews>
    <sheetView showGridLines="0" zoomScaleNormal="100" zoomScaleSheetLayoutView="100" zoomScalePageLayoutView="150" workbookViewId="0"/>
  </sheetViews>
  <sheetFormatPr baseColWidth="10" defaultColWidth="10.875" defaultRowHeight="20.100000000000001" customHeight="1"/>
  <cols>
    <col min="1" max="1" width="5.5" style="1034" customWidth="1"/>
    <col min="2" max="2" width="46.125" style="753" customWidth="1"/>
    <col min="3" max="3" width="17" style="753" customWidth="1"/>
    <col min="4" max="4" width="11.75" style="753" customWidth="1"/>
    <col min="5" max="5" width="12" style="753" customWidth="1"/>
    <col min="6" max="8" width="13" style="753" customWidth="1"/>
    <col min="9" max="14" width="13" style="1034" customWidth="1"/>
    <col min="15" max="16384" width="10.875" style="1034"/>
  </cols>
  <sheetData>
    <row r="1" spans="1:8" ht="20.100000000000001" customHeight="1">
      <c r="B1" s="1663" t="s">
        <v>1305</v>
      </c>
      <c r="C1" s="1663"/>
    </row>
    <row r="2" spans="1:8" ht="20.100000000000001" customHeight="1">
      <c r="A2" s="16" t="s">
        <v>11</v>
      </c>
      <c r="B2" s="1727" t="s">
        <v>638</v>
      </c>
      <c r="C2" s="1727"/>
      <c r="D2" s="1727"/>
      <c r="E2" s="1727"/>
      <c r="F2" s="1738"/>
      <c r="G2" s="1738"/>
      <c r="H2" s="1738"/>
    </row>
    <row r="4" spans="1:8" ht="20.100000000000001" customHeight="1">
      <c r="B4" s="704" t="s">
        <v>7</v>
      </c>
      <c r="C4" s="707">
        <v>2022</v>
      </c>
      <c r="D4" s="705">
        <v>2021</v>
      </c>
      <c r="E4" s="705">
        <v>2020</v>
      </c>
    </row>
    <row r="5" spans="1:8" ht="20.100000000000001" customHeight="1">
      <c r="B5" s="20" t="s">
        <v>907</v>
      </c>
      <c r="C5" s="191">
        <f>'[3]2.4.1 Prod produits pétrochimiq'!$B$2</f>
        <v>5005</v>
      </c>
      <c r="D5" s="434">
        <v>5775</v>
      </c>
      <c r="E5" s="434">
        <v>5519</v>
      </c>
    </row>
    <row r="6" spans="1:8" ht="20.100000000000001" customHeight="1">
      <c r="B6" s="20" t="s">
        <v>908</v>
      </c>
      <c r="C6" s="191">
        <f>'[3]2.4.1 Prod produits pétrochimiq'!$B$3</f>
        <v>4549</v>
      </c>
      <c r="D6" s="270">
        <v>4938</v>
      </c>
      <c r="E6" s="270">
        <v>4934</v>
      </c>
    </row>
    <row r="7" spans="1:8" ht="20.100000000000001" customHeight="1">
      <c r="B7" s="708" t="s">
        <v>639</v>
      </c>
      <c r="C7" s="1182">
        <f>'[3]2.4.1 Prod produits pétrochimiq'!$B$4</f>
        <v>0.76</v>
      </c>
      <c r="D7" s="1183">
        <v>0.9</v>
      </c>
      <c r="E7" s="1183">
        <v>0.83</v>
      </c>
    </row>
    <row r="8" spans="1:8" ht="12" customHeight="1"/>
    <row r="9" spans="1:8" ht="12" customHeight="1">
      <c r="B9" s="1096" t="s">
        <v>640</v>
      </c>
      <c r="C9" s="1096"/>
      <c r="D9" s="1096"/>
      <c r="E9" s="1096"/>
      <c r="G9" s="1096"/>
      <c r="H9" s="1096"/>
    </row>
    <row r="10" spans="1:8" ht="12.75" customHeight="1">
      <c r="B10" s="1096" t="s">
        <v>641</v>
      </c>
      <c r="C10" s="1096"/>
      <c r="D10" s="1096"/>
      <c r="E10" s="1096"/>
      <c r="F10" s="1096"/>
      <c r="G10" s="1096"/>
      <c r="H10" s="1096"/>
    </row>
  </sheetData>
  <mergeCells count="2">
    <mergeCell ref="B2:H2"/>
    <mergeCell ref="B1:C1"/>
  </mergeCells>
  <hyperlinks>
    <hyperlink ref="A2" location="Summary!A1" display=" " xr:uid="{60044BFB-3BE2-45E0-83C4-38B54A9E11BF}"/>
  </hyperlinks>
  <pageMargins left="0.74803149606299213" right="0.74803149606299213" top="0.98425196850393704" bottom="0.98425196850393704" header="0.51181102362204722" footer="0.51181102362204722"/>
  <pageSetup paperSize="9" scale="55" orientation="landscape" r:id="rId1"/>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43812-88DA-4FBB-9CCA-8492F0DB519E}">
  <sheetPr>
    <tabColor rgb="FF96E600"/>
    <pageSetUpPr fitToPage="1"/>
  </sheetPr>
  <dimension ref="A1:I11"/>
  <sheetViews>
    <sheetView showGridLines="0" zoomScaleNormal="100" zoomScaleSheetLayoutView="100" zoomScalePageLayoutView="150" workbookViewId="0">
      <selection activeCell="D13" sqref="D13"/>
    </sheetView>
  </sheetViews>
  <sheetFormatPr baseColWidth="10" defaultColWidth="10.875" defaultRowHeight="20.100000000000001" customHeight="1"/>
  <cols>
    <col min="1" max="1" width="5.5" style="753" customWidth="1"/>
    <col min="2" max="2" width="46.125" style="753" customWidth="1"/>
    <col min="3" max="3" width="19.75" style="753" customWidth="1"/>
    <col min="4" max="4" width="11.875" style="753" customWidth="1"/>
    <col min="5" max="7" width="12" style="753" customWidth="1"/>
    <col min="8" max="8" width="14.125" style="753" customWidth="1"/>
    <col min="9" max="14" width="14.125" style="1034" customWidth="1"/>
    <col min="15" max="16384" width="10.875" style="1034"/>
  </cols>
  <sheetData>
    <row r="1" spans="1:9" ht="20.100000000000001" customHeight="1">
      <c r="B1" s="1663" t="s">
        <v>1305</v>
      </c>
      <c r="C1" s="1663"/>
    </row>
    <row r="2" spans="1:9" ht="20.100000000000001" customHeight="1">
      <c r="A2" s="16" t="s">
        <v>11</v>
      </c>
      <c r="B2" s="1729" t="s">
        <v>541</v>
      </c>
      <c r="C2" s="1729"/>
      <c r="D2" s="1729"/>
      <c r="E2" s="1729"/>
      <c r="F2" s="1729"/>
      <c r="G2" s="1729"/>
      <c r="H2" s="1729"/>
      <c r="I2" s="636"/>
    </row>
    <row r="3" spans="1:9" ht="20.100000000000001" customHeight="1">
      <c r="B3" s="349"/>
      <c r="C3" s="1184"/>
      <c r="D3" s="349"/>
      <c r="E3" s="349"/>
    </row>
    <row r="4" spans="1:9" ht="20.100000000000001" customHeight="1">
      <c r="B4" s="704" t="s">
        <v>515</v>
      </c>
      <c r="C4" s="707">
        <v>2022</v>
      </c>
      <c r="D4" s="705">
        <v>2021</v>
      </c>
      <c r="E4" s="705">
        <v>2020</v>
      </c>
      <c r="F4" s="705">
        <v>2019</v>
      </c>
      <c r="G4" s="705">
        <v>2018</v>
      </c>
    </row>
    <row r="5" spans="1:9" ht="20.100000000000001" customHeight="1">
      <c r="B5" s="20" t="s">
        <v>29</v>
      </c>
      <c r="C5" s="1192">
        <v>0.1</v>
      </c>
      <c r="D5" s="350">
        <v>0.10779124203504453</v>
      </c>
      <c r="E5" s="350">
        <v>0.10310827933429595</v>
      </c>
      <c r="F5" s="350">
        <v>0.1</v>
      </c>
      <c r="G5" s="350">
        <v>0.1</v>
      </c>
    </row>
    <row r="6" spans="1:9" ht="20.100000000000001" customHeight="1">
      <c r="B6" s="20" t="s">
        <v>30</v>
      </c>
      <c r="C6" s="1192">
        <v>0.38</v>
      </c>
      <c r="D6" s="350">
        <v>0.39759592311272979</v>
      </c>
      <c r="E6" s="350">
        <v>0.39591373711789779</v>
      </c>
      <c r="F6" s="350">
        <v>0.4</v>
      </c>
      <c r="G6" s="350">
        <v>0.39</v>
      </c>
    </row>
    <row r="7" spans="1:9" ht="20.100000000000001" customHeight="1">
      <c r="B7" s="20" t="s">
        <v>31</v>
      </c>
      <c r="C7" s="1192">
        <v>0.33</v>
      </c>
      <c r="D7" s="350">
        <v>0.2878723550101121</v>
      </c>
      <c r="E7" s="350">
        <v>0.3089789960074118</v>
      </c>
      <c r="F7" s="350">
        <v>0.26</v>
      </c>
      <c r="G7" s="350">
        <v>0.3</v>
      </c>
    </row>
    <row r="8" spans="1:9" ht="20.100000000000001" customHeight="1">
      <c r="B8" s="708" t="s">
        <v>33</v>
      </c>
      <c r="C8" s="1192">
        <v>0.19</v>
      </c>
      <c r="D8" s="706">
        <v>0.20648073691569599</v>
      </c>
      <c r="E8" s="706">
        <v>0.19199898754039427</v>
      </c>
      <c r="F8" s="706">
        <v>0.24</v>
      </c>
      <c r="G8" s="706">
        <v>0.21</v>
      </c>
    </row>
    <row r="9" spans="1:9" ht="20.100000000000001" customHeight="1">
      <c r="B9" s="1178" t="s">
        <v>688</v>
      </c>
      <c r="C9" s="1204">
        <v>1</v>
      </c>
      <c r="D9" s="1185">
        <v>0.99974025707358249</v>
      </c>
      <c r="E9" s="1185">
        <v>0.99999999999999978</v>
      </c>
      <c r="F9" s="1185">
        <v>1</v>
      </c>
      <c r="G9" s="1185">
        <v>1</v>
      </c>
    </row>
    <row r="11" spans="1:9" ht="13.5" customHeight="1">
      <c r="B11" s="1769" t="s">
        <v>542</v>
      </c>
      <c r="C11" s="1769"/>
      <c r="D11" s="1769"/>
      <c r="E11" s="1769"/>
      <c r="F11" s="1769"/>
      <c r="G11" s="1769"/>
      <c r="H11" s="1769"/>
      <c r="I11" s="1770"/>
    </row>
  </sheetData>
  <mergeCells count="3">
    <mergeCell ref="B2:H2"/>
    <mergeCell ref="B11:I11"/>
    <mergeCell ref="B1:C1"/>
  </mergeCells>
  <hyperlinks>
    <hyperlink ref="A2" location="Summary!A1" display=" " xr:uid="{C4FB00C8-2890-4B73-AD2D-0A576087E276}"/>
  </hyperlinks>
  <pageMargins left="0.74803149606299213" right="0.74803149606299213" top="0.98425196850393704" bottom="0.98425196850393704" header="0.51181102362204722" footer="0.51181102362204722"/>
  <pageSetup paperSize="9" orientation="landscape" copies="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7EE0D-3423-4ECA-998B-569D9B8A0B61}">
  <sheetPr>
    <tabColor rgb="FF285AFF"/>
    <pageSetUpPr fitToPage="1"/>
  </sheetPr>
  <dimension ref="A1:M31"/>
  <sheetViews>
    <sheetView showGridLines="0" zoomScaleNormal="100" zoomScaleSheetLayoutView="100" zoomScalePageLayoutView="150" workbookViewId="0">
      <pane ySplit="4" topLeftCell="A8" activePane="bottomLeft" state="frozen"/>
      <selection activeCell="B36" sqref="B36"/>
      <selection pane="bottomLeft"/>
    </sheetView>
  </sheetViews>
  <sheetFormatPr baseColWidth="10" defaultColWidth="11" defaultRowHeight="20.100000000000001" customHeight="1"/>
  <cols>
    <col min="1" max="1" width="5.5" style="1130" customWidth="1"/>
    <col min="2" max="2" width="46.125" style="1130" customWidth="1"/>
    <col min="3" max="3" width="26.375" style="1130" customWidth="1"/>
    <col min="4" max="4" width="11.625" style="1130" customWidth="1"/>
    <col min="5" max="8" width="12" style="1130" customWidth="1"/>
    <col min="9" max="9" width="5.5" style="1130" customWidth="1"/>
    <col min="10" max="11" width="10.5" style="1130" customWidth="1"/>
    <col min="12" max="12" width="10.375" style="1130" customWidth="1"/>
    <col min="13" max="13" width="10.5" style="1130" hidden="1" customWidth="1"/>
    <col min="14" max="16384" width="11" style="1130"/>
  </cols>
  <sheetData>
    <row r="1" spans="1:10" ht="20.100000000000001" customHeight="1">
      <c r="B1" s="1663" t="s">
        <v>1305</v>
      </c>
      <c r="C1" s="1663"/>
    </row>
    <row r="2" spans="1:10" ht="20.100000000000001" customHeight="1">
      <c r="A2" s="1131" t="s">
        <v>11</v>
      </c>
      <c r="B2" s="1665" t="s">
        <v>199</v>
      </c>
      <c r="C2" s="1665"/>
      <c r="D2" s="1665"/>
      <c r="E2" s="1665"/>
      <c r="F2" s="1665"/>
      <c r="G2" s="1665"/>
      <c r="H2" s="1665"/>
    </row>
    <row r="3" spans="1:10" ht="20.100000000000001" customHeight="1">
      <c r="B3" s="1079"/>
      <c r="C3" s="1079"/>
      <c r="D3" s="1079"/>
      <c r="E3" s="1079"/>
      <c r="F3" s="1079"/>
      <c r="G3" s="1079"/>
      <c r="H3" s="1079"/>
    </row>
    <row r="4" spans="1:10" ht="20.100000000000001" customHeight="1">
      <c r="B4" s="898" t="s">
        <v>7</v>
      </c>
      <c r="C4" s="898"/>
      <c r="D4" s="165">
        <v>2022</v>
      </c>
      <c r="E4" s="1058">
        <v>2021</v>
      </c>
      <c r="F4" s="1058">
        <v>2020</v>
      </c>
      <c r="G4" s="1058">
        <v>2019</v>
      </c>
      <c r="H4" s="1058">
        <v>2018</v>
      </c>
    </row>
    <row r="5" spans="1:10" ht="20.100000000000001" customHeight="1">
      <c r="B5" s="11" t="s">
        <v>153</v>
      </c>
      <c r="C5" s="11"/>
      <c r="D5" s="406"/>
      <c r="E5" s="407"/>
      <c r="F5" s="407"/>
      <c r="G5" s="407"/>
      <c r="H5" s="236"/>
    </row>
    <row r="6" spans="1:10" ht="20.100000000000001" customHeight="1">
      <c r="B6" s="899" t="s">
        <v>189</v>
      </c>
      <c r="C6" s="899"/>
      <c r="D6" s="180">
        <v>48753</v>
      </c>
      <c r="E6" s="181">
        <v>30704</v>
      </c>
      <c r="F6" s="181">
        <v>15629</v>
      </c>
      <c r="G6" s="181">
        <v>18167</v>
      </c>
      <c r="H6" s="222">
        <v>17236</v>
      </c>
      <c r="I6" s="1220"/>
    </row>
    <row r="7" spans="1:10" ht="20.100000000000001" customHeight="1">
      <c r="B7" s="1280" t="s">
        <v>180</v>
      </c>
      <c r="C7" s="1281"/>
      <c r="D7" s="180">
        <v>9942</v>
      </c>
      <c r="E7" s="181">
        <v>7246</v>
      </c>
      <c r="F7" s="181">
        <v>4973</v>
      </c>
      <c r="G7" s="181">
        <v>7261</v>
      </c>
      <c r="H7" s="222">
        <v>9889</v>
      </c>
      <c r="I7" s="1220"/>
    </row>
    <row r="8" spans="1:10" ht="20.100000000000001" customHeight="1">
      <c r="B8" s="1282" t="s">
        <v>190</v>
      </c>
      <c r="C8" s="1283"/>
      <c r="D8" s="400">
        <v>58695</v>
      </c>
      <c r="E8" s="408">
        <v>37950</v>
      </c>
      <c r="F8" s="408">
        <v>20602</v>
      </c>
      <c r="G8" s="408">
        <v>25428</v>
      </c>
      <c r="H8" s="409">
        <v>27125</v>
      </c>
      <c r="I8" s="1220"/>
    </row>
    <row r="9" spans="1:10" ht="20.100000000000001" customHeight="1">
      <c r="B9" s="20" t="s">
        <v>116</v>
      </c>
      <c r="C9" s="20"/>
      <c r="D9" s="180">
        <v>121618</v>
      </c>
      <c r="E9" s="181">
        <v>87600</v>
      </c>
      <c r="F9" s="181">
        <v>56615</v>
      </c>
      <c r="G9" s="181">
        <v>87598</v>
      </c>
      <c r="H9" s="222">
        <v>92025</v>
      </c>
    </row>
    <row r="10" spans="1:10" ht="20.100000000000001" customHeight="1">
      <c r="B10" s="20" t="s">
        <v>117</v>
      </c>
      <c r="C10" s="20"/>
      <c r="D10" s="180">
        <v>100661</v>
      </c>
      <c r="E10" s="181">
        <v>80288</v>
      </c>
      <c r="F10" s="181">
        <v>63451</v>
      </c>
      <c r="G10" s="181">
        <v>87280</v>
      </c>
      <c r="H10" s="222">
        <v>90206</v>
      </c>
    </row>
    <row r="11" spans="1:10" ht="20.100000000000001" customHeight="1">
      <c r="B11" s="83" t="s">
        <v>24</v>
      </c>
      <c r="C11" s="83"/>
      <c r="D11" s="87">
        <v>25</v>
      </c>
      <c r="E11" s="81">
        <v>25</v>
      </c>
      <c r="F11" s="81">
        <v>17</v>
      </c>
      <c r="G11" s="81">
        <v>10</v>
      </c>
      <c r="H11" s="82">
        <v>7</v>
      </c>
    </row>
    <row r="12" spans="1:10" ht="20.100000000000001" customHeight="1">
      <c r="B12" s="781" t="s">
        <v>688</v>
      </c>
      <c r="C12" s="781"/>
      <c r="D12" s="471">
        <v>280999</v>
      </c>
      <c r="E12" s="472">
        <v>205863</v>
      </c>
      <c r="F12" s="472">
        <v>140685</v>
      </c>
      <c r="G12" s="472">
        <v>200316</v>
      </c>
      <c r="H12" s="472">
        <v>209363</v>
      </c>
    </row>
    <row r="13" spans="1:10" ht="20.100000000000001" customHeight="1">
      <c r="B13" s="11" t="s">
        <v>26</v>
      </c>
      <c r="C13" s="11"/>
      <c r="D13" s="400"/>
      <c r="E13" s="408"/>
      <c r="F13" s="408"/>
      <c r="G13" s="408"/>
      <c r="H13" s="222"/>
    </row>
    <row r="14" spans="1:10" ht="20.100000000000001" customHeight="1">
      <c r="B14" s="899" t="s">
        <v>189</v>
      </c>
      <c r="C14" s="899"/>
      <c r="D14" s="180">
        <v>55753</v>
      </c>
      <c r="E14" s="181">
        <v>34964</v>
      </c>
      <c r="F14" s="181">
        <v>17632</v>
      </c>
      <c r="G14" s="181">
        <v>20992</v>
      </c>
      <c r="H14" s="222">
        <v>19434</v>
      </c>
      <c r="I14" s="1220"/>
    </row>
    <row r="15" spans="1:10" ht="20.100000000000001" customHeight="1">
      <c r="B15" s="1280" t="s">
        <v>180</v>
      </c>
      <c r="C15" s="1281"/>
      <c r="D15" s="180">
        <v>65132</v>
      </c>
      <c r="E15" s="181">
        <v>42142</v>
      </c>
      <c r="F15" s="181">
        <v>23456</v>
      </c>
      <c r="G15" s="181">
        <v>38590</v>
      </c>
      <c r="H15" s="222">
        <v>40226</v>
      </c>
      <c r="I15" s="1220"/>
    </row>
    <row r="16" spans="1:10" ht="20.100000000000001" customHeight="1">
      <c r="B16" s="1282" t="s">
        <v>190</v>
      </c>
      <c r="C16" s="1283"/>
      <c r="D16" s="400">
        <v>120885</v>
      </c>
      <c r="E16" s="408">
        <v>77106</v>
      </c>
      <c r="F16" s="408">
        <v>41088</v>
      </c>
      <c r="G16" s="408">
        <v>59582</v>
      </c>
      <c r="H16" s="409">
        <v>59660</v>
      </c>
      <c r="I16" s="1220"/>
      <c r="J16" s="1215"/>
    </row>
    <row r="17" spans="2:10" ht="20.100000000000001" customHeight="1">
      <c r="B17" s="20" t="s">
        <v>116</v>
      </c>
      <c r="C17" s="20"/>
      <c r="D17" s="180">
        <v>166738</v>
      </c>
      <c r="E17" s="181">
        <v>114129</v>
      </c>
      <c r="F17" s="181">
        <v>71588</v>
      </c>
      <c r="G17" s="181">
        <v>119988</v>
      </c>
      <c r="H17" s="222">
        <v>127487</v>
      </c>
      <c r="J17" s="1215"/>
    </row>
    <row r="18" spans="2:10" ht="20.100000000000001" customHeight="1">
      <c r="B18" s="20" t="s">
        <v>117</v>
      </c>
      <c r="C18" s="20"/>
      <c r="D18" s="180">
        <v>85142</v>
      </c>
      <c r="E18" s="181">
        <v>60618</v>
      </c>
      <c r="F18" s="181">
        <v>45232</v>
      </c>
      <c r="G18" s="181">
        <v>87939</v>
      </c>
      <c r="H18" s="222">
        <v>91185</v>
      </c>
    </row>
    <row r="19" spans="2:10" ht="20.100000000000001" customHeight="1">
      <c r="B19" s="20" t="s">
        <v>24</v>
      </c>
      <c r="C19" s="20"/>
      <c r="D19" s="180">
        <v>273</v>
      </c>
      <c r="E19" s="181">
        <v>279</v>
      </c>
      <c r="F19" s="181">
        <v>240</v>
      </c>
      <c r="G19" s="181">
        <v>135</v>
      </c>
      <c r="H19" s="222">
        <v>71</v>
      </c>
    </row>
    <row r="20" spans="2:10" ht="20.100000000000001" customHeight="1">
      <c r="B20" s="83" t="s">
        <v>27</v>
      </c>
      <c r="C20" s="83"/>
      <c r="D20" s="87">
        <v>-109728</v>
      </c>
      <c r="E20" s="81">
        <v>-67498</v>
      </c>
      <c r="F20" s="81">
        <v>-38444</v>
      </c>
      <c r="G20" s="81">
        <v>-67328</v>
      </c>
      <c r="H20" s="82">
        <v>-69040</v>
      </c>
    </row>
    <row r="21" spans="2:10" ht="20.100000000000001" customHeight="1">
      <c r="B21" s="781" t="s">
        <v>688</v>
      </c>
      <c r="C21" s="781"/>
      <c r="D21" s="471">
        <v>263310</v>
      </c>
      <c r="E21" s="472">
        <v>184634</v>
      </c>
      <c r="F21" s="472">
        <v>119704</v>
      </c>
      <c r="G21" s="472">
        <v>200316</v>
      </c>
      <c r="H21" s="472">
        <v>209363</v>
      </c>
    </row>
    <row r="22" spans="2:10" ht="20.100000000000001" customHeight="1">
      <c r="B22" s="11" t="s">
        <v>28</v>
      </c>
      <c r="C22" s="11"/>
      <c r="D22" s="400"/>
      <c r="E22" s="408"/>
      <c r="F22" s="408"/>
      <c r="G22" s="408"/>
      <c r="H22" s="222"/>
    </row>
    <row r="23" spans="2:10" ht="20.100000000000001" customHeight="1">
      <c r="B23" s="20" t="s">
        <v>29</v>
      </c>
      <c r="C23" s="20"/>
      <c r="D23" s="180">
        <v>58411</v>
      </c>
      <c r="E23" s="181">
        <v>43316</v>
      </c>
      <c r="F23" s="181">
        <v>32748</v>
      </c>
      <c r="G23" s="181">
        <v>43877</v>
      </c>
      <c r="H23" s="222">
        <v>47716</v>
      </c>
    </row>
    <row r="24" spans="2:10" ht="20.100000000000001" customHeight="1">
      <c r="B24" s="20" t="s">
        <v>30</v>
      </c>
      <c r="C24" s="20"/>
      <c r="D24" s="180">
        <v>122641</v>
      </c>
      <c r="E24" s="181">
        <v>85072</v>
      </c>
      <c r="F24" s="181">
        <v>67292</v>
      </c>
      <c r="G24" s="181">
        <v>99176</v>
      </c>
      <c r="H24" s="222">
        <v>99465</v>
      </c>
    </row>
    <row r="25" spans="2:10" ht="20.100000000000001" customHeight="1">
      <c r="B25" s="20" t="s">
        <v>31</v>
      </c>
      <c r="C25" s="20"/>
      <c r="D25" s="180">
        <v>33188</v>
      </c>
      <c r="E25" s="181">
        <v>22998</v>
      </c>
      <c r="F25" s="181">
        <v>13258</v>
      </c>
      <c r="G25" s="181">
        <v>19946</v>
      </c>
      <c r="H25" s="222">
        <v>22243</v>
      </c>
    </row>
    <row r="26" spans="2:10" ht="20.100000000000001" customHeight="1">
      <c r="B26" s="20" t="s">
        <v>32</v>
      </c>
      <c r="C26" s="20"/>
      <c r="D26" s="180">
        <v>24582</v>
      </c>
      <c r="E26" s="181">
        <v>19520</v>
      </c>
      <c r="F26" s="181">
        <v>16011</v>
      </c>
      <c r="G26" s="181">
        <v>21303</v>
      </c>
      <c r="H26" s="222">
        <v>22263</v>
      </c>
    </row>
    <row r="27" spans="2:10" ht="20.100000000000001" customHeight="1">
      <c r="B27" s="83" t="s">
        <v>33</v>
      </c>
      <c r="C27" s="83"/>
      <c r="D27" s="87">
        <v>42177</v>
      </c>
      <c r="E27" s="81">
        <v>34957</v>
      </c>
      <c r="F27" s="81">
        <v>11376</v>
      </c>
      <c r="G27" s="81">
        <v>16014</v>
      </c>
      <c r="H27" s="82">
        <v>17676</v>
      </c>
    </row>
    <row r="28" spans="2:10" ht="20.100000000000001" customHeight="1">
      <c r="B28" s="781" t="s">
        <v>688</v>
      </c>
      <c r="C28" s="781"/>
      <c r="D28" s="471">
        <v>280999</v>
      </c>
      <c r="E28" s="472">
        <v>205863</v>
      </c>
      <c r="F28" s="472">
        <v>140685</v>
      </c>
      <c r="G28" s="472">
        <v>200316</v>
      </c>
      <c r="H28" s="472">
        <v>209363</v>
      </c>
    </row>
    <row r="29" spans="2:10" ht="20.100000000000001" customHeight="1">
      <c r="E29" s="1284"/>
      <c r="F29" s="1284"/>
      <c r="G29" s="1284"/>
      <c r="H29" s="1284"/>
    </row>
    <row r="30" spans="2:10" ht="20.100000000000001" customHeight="1">
      <c r="B30" s="1141"/>
      <c r="C30" s="1141"/>
      <c r="D30" s="1141"/>
      <c r="E30" s="1141"/>
      <c r="F30" s="1141"/>
      <c r="G30" s="1141"/>
      <c r="H30" s="1141"/>
    </row>
    <row r="31" spans="2:10" ht="20.100000000000001" customHeight="1">
      <c r="B31" s="1141"/>
      <c r="C31" s="1141"/>
      <c r="D31" s="1141"/>
      <c r="E31" s="1141"/>
      <c r="F31" s="1141"/>
      <c r="G31" s="1141"/>
      <c r="H31" s="1141"/>
    </row>
  </sheetData>
  <mergeCells count="2">
    <mergeCell ref="B2:H2"/>
    <mergeCell ref="B1:C1"/>
  </mergeCells>
  <hyperlinks>
    <hyperlink ref="A2" location="Summary!A1" display=" " xr:uid="{8B4B0EF2-85C2-4148-A154-568FCFE7F6DB}"/>
  </hyperlinks>
  <pageMargins left="0.74803149606299213" right="0.74803149606299213" top="0.98425196850393704" bottom="0.98425196850393704" header="0.51181102362204722" footer="0.51181102362204722"/>
  <pageSetup paperSize="9" scale="50" orientation="portrait" r:id="rId1"/>
  <headerFooter>
    <oddFooter>&amp;L&amp;1#&amp;"Calibri"&amp;10&amp;K000000TOTAL Classification: Restricted Distribution TOTAL - All rights reserved</oddFooter>
  </headerFooter>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AE8C5-3C74-4C46-A2A8-B844F314E9E3}">
  <sheetPr>
    <tabColor rgb="FF96E600"/>
    <pageSetUpPr fitToPage="1"/>
  </sheetPr>
  <dimension ref="A1:G6"/>
  <sheetViews>
    <sheetView showGridLines="0" zoomScaleNormal="100" zoomScaleSheetLayoutView="100" zoomScalePageLayoutView="150" workbookViewId="0"/>
  </sheetViews>
  <sheetFormatPr baseColWidth="10" defaultColWidth="10.875" defaultRowHeight="20.100000000000001" customHeight="1"/>
  <cols>
    <col min="1" max="1" width="5.5" style="1034" customWidth="1"/>
    <col min="2" max="2" width="46.125" style="753" customWidth="1"/>
    <col min="3" max="7" width="11.375" style="753" customWidth="1"/>
    <col min="8" max="12" width="11.375" style="1034" customWidth="1"/>
    <col min="13" max="16384" width="10.875" style="1034"/>
  </cols>
  <sheetData>
    <row r="1" spans="1:7" ht="20.100000000000001" customHeight="1">
      <c r="B1" s="1663" t="s">
        <v>1305</v>
      </c>
      <c r="C1" s="1663"/>
    </row>
    <row r="2" spans="1:7" ht="20.100000000000001" customHeight="1">
      <c r="A2" s="16" t="s">
        <v>11</v>
      </c>
      <c r="B2" s="1727" t="s">
        <v>543</v>
      </c>
      <c r="C2" s="1727"/>
      <c r="D2" s="1727"/>
      <c r="E2" s="1727"/>
      <c r="F2" s="1738"/>
      <c r="G2" s="1738"/>
    </row>
    <row r="4" spans="1:7" ht="20.100000000000001" customHeight="1">
      <c r="B4" s="704" t="s">
        <v>7</v>
      </c>
      <c r="C4" s="707">
        <v>2022</v>
      </c>
      <c r="D4" s="705">
        <v>2021</v>
      </c>
      <c r="E4" s="705">
        <v>2020</v>
      </c>
      <c r="F4" s="705">
        <v>2019</v>
      </c>
      <c r="G4" s="705">
        <v>2018</v>
      </c>
    </row>
    <row r="5" spans="1:7" ht="20.100000000000001" customHeight="1">
      <c r="B5" s="1186" t="s">
        <v>544</v>
      </c>
      <c r="C5" s="1187">
        <v>4687</v>
      </c>
      <c r="D5" s="1188">
        <v>4588.0740000000005</v>
      </c>
      <c r="E5" s="1188">
        <v>4337.2582531185481</v>
      </c>
      <c r="F5" s="1188">
        <v>4828</v>
      </c>
      <c r="G5" s="1188">
        <v>4904</v>
      </c>
    </row>
    <row r="6" spans="1:7" ht="20.100000000000001" customHeight="1">
      <c r="B6" s="1771" t="s">
        <v>662</v>
      </c>
      <c r="C6" s="1771"/>
      <c r="D6" s="1771"/>
      <c r="E6" s="1771"/>
      <c r="F6" s="1771"/>
      <c r="G6" s="1771"/>
    </row>
  </sheetData>
  <mergeCells count="3">
    <mergeCell ref="B2:G2"/>
    <mergeCell ref="B6:G6"/>
    <mergeCell ref="B1:C1"/>
  </mergeCells>
  <hyperlinks>
    <hyperlink ref="A2" location="Summary!A1" display=" " xr:uid="{D362301A-AB35-448E-AF69-74343324B414}"/>
  </hyperlinks>
  <pageMargins left="0.74803149606299213" right="0.74803149606299213" top="0.98425196850393704" bottom="0.98425196850393704" header="0.51181102362204722" footer="0.51181102362204722"/>
  <pageSetup paperSize="9" orientation="landscape" r:id="rId1"/>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A7529-BF0A-42DB-B2CC-E1CA68EECDD6}">
  <sheetPr>
    <tabColor rgb="FF96E600"/>
    <pageSetUpPr fitToPage="1"/>
  </sheetPr>
  <dimension ref="A1:H12"/>
  <sheetViews>
    <sheetView showGridLines="0" zoomScaleNormal="100" zoomScaleSheetLayoutView="100" zoomScalePageLayoutView="150" workbookViewId="0">
      <selection activeCell="D13" sqref="D13"/>
    </sheetView>
  </sheetViews>
  <sheetFormatPr baseColWidth="10" defaultColWidth="10.875" defaultRowHeight="20.100000000000001" customHeight="1"/>
  <cols>
    <col min="1" max="1" width="5.5" style="753" customWidth="1"/>
    <col min="2" max="2" width="46.125" style="753" customWidth="1"/>
    <col min="3" max="8" width="11.25" style="753" customWidth="1"/>
    <col min="9" max="9" width="11.25" style="1034" customWidth="1"/>
    <col min="10" max="16384" width="10.875" style="1034"/>
  </cols>
  <sheetData>
    <row r="1" spans="1:8" ht="20.100000000000001" customHeight="1">
      <c r="B1" s="1663" t="s">
        <v>1305</v>
      </c>
      <c r="C1" s="1663"/>
    </row>
    <row r="2" spans="1:8" ht="20.100000000000001" customHeight="1">
      <c r="A2" s="16" t="s">
        <v>11</v>
      </c>
      <c r="B2" s="1738" t="s">
        <v>947</v>
      </c>
      <c r="C2" s="1738"/>
      <c r="D2" s="1738"/>
      <c r="E2" s="1738"/>
      <c r="F2" s="1738"/>
      <c r="G2" s="1738"/>
      <c r="H2" s="1738"/>
    </row>
    <row r="4" spans="1:8" ht="20.100000000000001" customHeight="1">
      <c r="B4" s="704" t="s">
        <v>515</v>
      </c>
      <c r="C4" s="707" t="s">
        <v>937</v>
      </c>
      <c r="D4" s="705">
        <v>2021</v>
      </c>
      <c r="E4" s="705">
        <v>2020</v>
      </c>
      <c r="F4" s="705">
        <v>2019</v>
      </c>
      <c r="G4" s="705">
        <v>2018</v>
      </c>
    </row>
    <row r="5" spans="1:8" ht="20.100000000000001" customHeight="1">
      <c r="B5" s="20" t="s">
        <v>29</v>
      </c>
      <c r="C5" s="1189">
        <v>0.14838076488939583</v>
      </c>
      <c r="D5" s="350">
        <v>0.14776575390232816</v>
      </c>
      <c r="E5" s="350">
        <v>0.1485016916594997</v>
      </c>
      <c r="F5" s="350">
        <v>0.18</v>
      </c>
      <c r="G5" s="350">
        <v>0.19</v>
      </c>
    </row>
    <row r="6" spans="1:8" ht="20.100000000000001" customHeight="1">
      <c r="B6" s="20" t="s">
        <v>30</v>
      </c>
      <c r="C6" s="1189">
        <v>0.39222929477762752</v>
      </c>
      <c r="D6" s="350">
        <v>0.42193220124595587</v>
      </c>
      <c r="E6" s="350">
        <v>0.43679427962299161</v>
      </c>
      <c r="F6" s="350">
        <v>0.41</v>
      </c>
      <c r="G6" s="350">
        <v>0.41</v>
      </c>
    </row>
    <row r="7" spans="1:8" ht="20.100000000000001" customHeight="1">
      <c r="B7" s="20" t="s">
        <v>31</v>
      </c>
      <c r="C7" s="1189">
        <v>0.27412899196896134</v>
      </c>
      <c r="D7" s="350">
        <v>0.24866405426801777</v>
      </c>
      <c r="E7" s="350">
        <v>0.25505340741238719</v>
      </c>
      <c r="F7" s="350">
        <v>0.28000000000000003</v>
      </c>
      <c r="G7" s="350">
        <v>0.26</v>
      </c>
    </row>
    <row r="8" spans="1:8" ht="20.100000000000001" customHeight="1">
      <c r="B8" s="708" t="s">
        <v>33</v>
      </c>
      <c r="C8" s="1190">
        <v>0.1852609483640153</v>
      </c>
      <c r="D8" s="706">
        <v>0.18159047371034825</v>
      </c>
      <c r="E8" s="706">
        <v>0.15929165162118003</v>
      </c>
      <c r="F8" s="706">
        <v>0.14000000000000001</v>
      </c>
      <c r="G8" s="706">
        <v>0.14000000000000001</v>
      </c>
    </row>
    <row r="9" spans="1:8" ht="20.100000000000001" customHeight="1">
      <c r="B9" s="1178" t="s">
        <v>688</v>
      </c>
      <c r="C9" s="1191">
        <v>1</v>
      </c>
      <c r="D9" s="1185">
        <v>0.99995248312664997</v>
      </c>
      <c r="E9" s="1185">
        <v>0.99964103031605855</v>
      </c>
      <c r="F9" s="1185">
        <v>1</v>
      </c>
      <c r="G9" s="1185">
        <v>1</v>
      </c>
    </row>
    <row r="11" spans="1:8" ht="15.75" customHeight="1">
      <c r="B11" s="1766" t="s">
        <v>545</v>
      </c>
      <c r="C11" s="1766"/>
      <c r="D11" s="1766"/>
      <c r="E11" s="1766"/>
      <c r="F11" s="1766"/>
      <c r="G11" s="1766"/>
      <c r="H11" s="1766"/>
    </row>
    <row r="12" spans="1:8" ht="20.100000000000001" customHeight="1">
      <c r="B12" s="1772" t="s">
        <v>661</v>
      </c>
      <c r="C12" s="1772"/>
      <c r="D12" s="1772"/>
      <c r="E12" s="1772"/>
      <c r="F12" s="1772"/>
      <c r="G12" s="1772"/>
    </row>
  </sheetData>
  <mergeCells count="4">
    <mergeCell ref="B2:H2"/>
    <mergeCell ref="B11:H11"/>
    <mergeCell ref="B12:G12"/>
    <mergeCell ref="B1:C1"/>
  </mergeCells>
  <hyperlinks>
    <hyperlink ref="A2" location="Summary!A1" display=" " xr:uid="{FEEB6D80-5DB9-4BCE-8AFF-B0E39C47BFA3}"/>
  </hyperlinks>
  <pageMargins left="0.74803149606299213" right="0.74803149606299213" top="0.98425196850393704" bottom="0.98425196850393704" header="0.51181102362204722" footer="0.51181102362204722"/>
  <pageSetup paperSize="9" orientation="landscape" r:id="rId1"/>
  <ignoredErrors>
    <ignoredError sqref="C4" numberStoredAsText="1"/>
  </ignoredErrors>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DB0E5-77F8-406D-AFC9-D74EF8948E74}">
  <sheetPr>
    <tabColor rgb="FFFFC800"/>
  </sheetPr>
  <dimension ref="A1:F40"/>
  <sheetViews>
    <sheetView showGridLines="0" zoomScale="115" zoomScaleNormal="115" zoomScaleSheetLayoutView="100" workbookViewId="0"/>
  </sheetViews>
  <sheetFormatPr baseColWidth="10" defaultColWidth="10.875" defaultRowHeight="20.100000000000001" customHeight="1"/>
  <cols>
    <col min="1" max="1" width="5.5" style="1034" customWidth="1"/>
    <col min="2" max="2" width="64.125" style="753" customWidth="1"/>
    <col min="3" max="6" width="12" style="753" customWidth="1"/>
    <col min="7" max="8" width="10.875" style="1034"/>
    <col min="9" max="9" width="10.375" style="1034" customWidth="1"/>
    <col min="10" max="10" width="10.875" style="1034" customWidth="1"/>
    <col min="11" max="16384" width="10.875" style="1034"/>
  </cols>
  <sheetData>
    <row r="1" spans="1:6" ht="20.100000000000001" customHeight="1">
      <c r="B1" s="1663" t="s">
        <v>1305</v>
      </c>
      <c r="C1" s="1663"/>
    </row>
    <row r="2" spans="1:6" ht="20.100000000000001" customHeight="1">
      <c r="A2" s="16" t="s">
        <v>11</v>
      </c>
      <c r="B2" s="652" t="s">
        <v>546</v>
      </c>
      <c r="C2" s="652"/>
      <c r="D2" s="652"/>
      <c r="E2" s="652"/>
      <c r="F2" s="652"/>
    </row>
    <row r="3" spans="1:6" ht="20.100000000000001" customHeight="1">
      <c r="B3" s="351"/>
      <c r="C3" s="351"/>
      <c r="D3" s="351"/>
      <c r="E3" s="351"/>
      <c r="F3" s="351"/>
    </row>
    <row r="4" spans="1:6" ht="20.100000000000001" customHeight="1">
      <c r="B4" s="684" t="s">
        <v>7</v>
      </c>
      <c r="C4" s="675">
        <v>2022</v>
      </c>
      <c r="D4" s="673">
        <v>2021</v>
      </c>
      <c r="E4" s="673">
        <v>2020</v>
      </c>
      <c r="F4" s="673">
        <v>2019</v>
      </c>
    </row>
    <row r="5" spans="1:6" ht="20.100000000000001" customHeight="1">
      <c r="B5" s="179" t="s">
        <v>271</v>
      </c>
      <c r="C5" s="295">
        <v>1550</v>
      </c>
      <c r="D5" s="221">
        <v>1618</v>
      </c>
      <c r="E5" s="221">
        <v>1224</v>
      </c>
      <c r="F5" s="236">
        <v>1653</v>
      </c>
    </row>
    <row r="6" spans="1:6" ht="20.100000000000001" customHeight="1">
      <c r="B6" s="179" t="s">
        <v>226</v>
      </c>
      <c r="C6" s="295">
        <v>1186</v>
      </c>
      <c r="D6" s="221">
        <v>1242</v>
      </c>
      <c r="E6" s="221">
        <v>1052</v>
      </c>
      <c r="F6" s="236">
        <v>1374</v>
      </c>
    </row>
    <row r="7" spans="1:6" ht="20.100000000000001" customHeight="1">
      <c r="B7" s="179" t="s">
        <v>227</v>
      </c>
      <c r="C7" s="295">
        <v>1035</v>
      </c>
      <c r="D7" s="221">
        <v>1074</v>
      </c>
      <c r="E7" s="221">
        <v>814</v>
      </c>
      <c r="F7" s="236">
        <v>969</v>
      </c>
    </row>
    <row r="8" spans="1:6" ht="20.100000000000001" customHeight="1">
      <c r="B8" s="179" t="s">
        <v>134</v>
      </c>
      <c r="C8" s="295">
        <v>222</v>
      </c>
      <c r="D8" s="221">
        <v>319</v>
      </c>
      <c r="E8" s="221">
        <v>158</v>
      </c>
      <c r="F8" s="236">
        <v>249</v>
      </c>
    </row>
    <row r="9" spans="1:6" ht="20.100000000000001" customHeight="1">
      <c r="B9" s="179" t="s">
        <v>228</v>
      </c>
      <c r="C9" s="295">
        <v>3124</v>
      </c>
      <c r="D9" s="221">
        <v>2333</v>
      </c>
      <c r="E9" s="221">
        <v>2101</v>
      </c>
      <c r="F9" s="236">
        <v>2604</v>
      </c>
    </row>
    <row r="10" spans="1:6" ht="27.75" customHeight="1">
      <c r="B10" s="674" t="s">
        <v>229</v>
      </c>
      <c r="C10" s="737">
        <v>2365</v>
      </c>
      <c r="D10" s="738">
        <v>2556</v>
      </c>
      <c r="E10" s="738">
        <v>2180</v>
      </c>
      <c r="F10" s="738">
        <v>2546</v>
      </c>
    </row>
    <row r="11" spans="1:6" ht="20.100000000000001" customHeight="1">
      <c r="C11" s="297"/>
    </row>
    <row r="12" spans="1:6" ht="15.75">
      <c r="B12" s="1064" t="s">
        <v>642</v>
      </c>
      <c r="C12" s="1061"/>
      <c r="D12" s="1061"/>
      <c r="E12" s="1061"/>
      <c r="F12" s="1061"/>
    </row>
    <row r="13" spans="1:6" ht="15.75">
      <c r="B13" s="1064" t="s">
        <v>547</v>
      </c>
      <c r="C13" s="1061"/>
      <c r="D13" s="1061"/>
      <c r="E13" s="1061"/>
      <c r="F13" s="1061"/>
    </row>
    <row r="14" spans="1:6" ht="15.75">
      <c r="B14" s="1064" t="s">
        <v>914</v>
      </c>
      <c r="C14" s="1061"/>
      <c r="D14" s="1061"/>
      <c r="E14" s="1061"/>
      <c r="F14" s="1061"/>
    </row>
    <row r="15" spans="1:6" ht="15.75">
      <c r="B15" s="1064" t="s">
        <v>232</v>
      </c>
      <c r="C15" s="1061"/>
      <c r="D15" s="1061"/>
      <c r="E15" s="1061"/>
      <c r="F15" s="1061"/>
    </row>
    <row r="16" spans="1:6" ht="15.75">
      <c r="B16" s="1064" t="s">
        <v>663</v>
      </c>
      <c r="C16" s="1061"/>
      <c r="D16" s="1061"/>
      <c r="E16" s="1061"/>
      <c r="F16" s="1061"/>
    </row>
    <row r="17" s="1034" customFormat="1" ht="20.100000000000001" customHeight="1"/>
    <row r="18" s="1034" customFormat="1" ht="20.100000000000001" customHeight="1"/>
    <row r="40" ht="17.25" customHeight="1"/>
  </sheetData>
  <mergeCells count="1">
    <mergeCell ref="B1:C1"/>
  </mergeCells>
  <hyperlinks>
    <hyperlink ref="A2" location="Summary!A1" display=" " xr:uid="{D3AA26B9-A965-483C-951F-A1B9B6A2BEAC}"/>
  </hyperlinks>
  <pageMargins left="0.74803149606299213" right="0.74803149606299213" top="0.98425196850393704" bottom="0.98425196850393704" header="0.51181102362204722" footer="0.51181102362204722"/>
  <pageSetup paperSize="9" scale="68" orientation="portrait" r:id="rId1"/>
  <headerFooter>
    <oddFooter>&amp;L&amp;1#&amp;"Calibri"&amp;10&amp;K000000TOTAL Classification: Restricted Distribution TOTAL - All rights reserved</oddFooter>
  </headerFooter>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6567A-EC62-48F3-8854-FD7E90F76CA5}">
  <sheetPr>
    <tabColor rgb="FFFFC800"/>
  </sheetPr>
  <dimension ref="A1:H11"/>
  <sheetViews>
    <sheetView showGridLines="0" zoomScale="115" zoomScaleNormal="115" zoomScaleSheetLayoutView="100" workbookViewId="0">
      <selection activeCell="B10" sqref="B10"/>
    </sheetView>
  </sheetViews>
  <sheetFormatPr baseColWidth="10" defaultColWidth="10.875" defaultRowHeight="20.100000000000001" customHeight="1"/>
  <cols>
    <col min="1" max="1" width="5.5" style="1034" customWidth="1"/>
    <col min="2" max="2" width="46.125" style="753" customWidth="1"/>
    <col min="3" max="7" width="12" style="753" customWidth="1"/>
    <col min="8" max="8" width="9.875" style="1034" customWidth="1"/>
    <col min="9" max="16384" width="10.875" style="1034"/>
  </cols>
  <sheetData>
    <row r="1" spans="1:8" ht="20.100000000000001" customHeight="1">
      <c r="B1" s="1663" t="s">
        <v>1305</v>
      </c>
      <c r="C1" s="1663"/>
    </row>
    <row r="2" spans="1:8" ht="20.100000000000001" customHeight="1">
      <c r="A2" s="16" t="s">
        <v>11</v>
      </c>
      <c r="B2" s="652" t="s">
        <v>548</v>
      </c>
      <c r="C2" s="652"/>
      <c r="D2" s="652"/>
      <c r="E2" s="652"/>
      <c r="F2" s="652"/>
      <c r="G2" s="652"/>
    </row>
    <row r="3" spans="1:8" ht="20.100000000000001" customHeight="1">
      <c r="H3" s="1100"/>
    </row>
    <row r="4" spans="1:8" ht="20.100000000000001" customHeight="1">
      <c r="B4" s="676" t="s">
        <v>479</v>
      </c>
      <c r="C4" s="683">
        <v>2022</v>
      </c>
      <c r="D4" s="677">
        <v>2021</v>
      </c>
      <c r="E4" s="677">
        <v>2020</v>
      </c>
      <c r="F4" s="678">
        <v>2019</v>
      </c>
      <c r="G4" s="678">
        <v>2018</v>
      </c>
      <c r="H4" s="1100"/>
    </row>
    <row r="5" spans="1:8" ht="20.100000000000001" customHeight="1">
      <c r="B5" s="602" t="s">
        <v>549</v>
      </c>
      <c r="C5" s="603">
        <v>1468</v>
      </c>
      <c r="D5" s="604">
        <v>1502.59</v>
      </c>
      <c r="E5" s="604">
        <v>1477</v>
      </c>
      <c r="F5" s="604">
        <v>1845</v>
      </c>
      <c r="G5" s="604">
        <v>1801</v>
      </c>
      <c r="H5" s="1100"/>
    </row>
    <row r="6" spans="1:8" ht="20.100000000000001" customHeight="1">
      <c r="B6" s="20" t="s">
        <v>550</v>
      </c>
      <c r="C6" s="295">
        <v>2012</v>
      </c>
      <c r="D6" s="221">
        <v>1695.67</v>
      </c>
      <c r="E6" s="221">
        <v>1498</v>
      </c>
      <c r="F6" s="222">
        <v>1730</v>
      </c>
      <c r="G6" s="222">
        <v>1777</v>
      </c>
      <c r="H6" s="1100"/>
    </row>
    <row r="7" spans="1:8" ht="20.100000000000001" customHeight="1">
      <c r="B7" s="679" t="s">
        <v>551</v>
      </c>
      <c r="C7" s="680">
        <v>411</v>
      </c>
      <c r="D7" s="681">
        <v>383.18</v>
      </c>
      <c r="E7" s="681">
        <v>434</v>
      </c>
      <c r="F7" s="682">
        <v>536</v>
      </c>
      <c r="G7" s="682">
        <v>575</v>
      </c>
      <c r="H7" s="1100"/>
    </row>
    <row r="8" spans="1:8" ht="20.100000000000001" customHeight="1">
      <c r="B8" s="602" t="s">
        <v>552</v>
      </c>
      <c r="C8" s="603">
        <v>3891</v>
      </c>
      <c r="D8" s="604">
        <v>3581.44</v>
      </c>
      <c r="E8" s="604">
        <v>3410</v>
      </c>
      <c r="F8" s="604">
        <v>4110</v>
      </c>
      <c r="G8" s="604">
        <v>4153</v>
      </c>
      <c r="H8" s="1100"/>
    </row>
    <row r="9" spans="1:8" ht="20.100000000000001" customHeight="1">
      <c r="H9" s="1100"/>
    </row>
    <row r="10" spans="1:8" ht="15.75">
      <c r="B10" s="1078" t="s">
        <v>915</v>
      </c>
      <c r="C10" s="1078"/>
      <c r="D10" s="1078"/>
      <c r="E10" s="1078"/>
      <c r="F10" s="1078"/>
      <c r="G10" s="1078"/>
    </row>
    <row r="11" spans="1:8" ht="20.100000000000001" customHeight="1">
      <c r="B11" s="751"/>
      <c r="C11" s="751"/>
      <c r="D11" s="751"/>
      <c r="E11" s="751"/>
      <c r="F11" s="751"/>
      <c r="G11" s="751"/>
    </row>
  </sheetData>
  <mergeCells count="1">
    <mergeCell ref="B1:C1"/>
  </mergeCells>
  <hyperlinks>
    <hyperlink ref="A2" location="Summary!A1" display=" " xr:uid="{66639255-5D0E-455B-87F0-D9FEB65AA586}"/>
  </hyperlinks>
  <pageMargins left="0.75" right="0.75" top="1" bottom="1" header="0.5" footer="0.5"/>
  <pageSetup paperSize="9" scale="68" orientation="portrait" horizontalDpi="4294967292" verticalDpi="4294967292" r:id="rId1"/>
  <headerFooter>
    <oddFooter>&amp;L&amp;1#&amp;"Calibri"&amp;10&amp;K000000TOTAL Classification: Restricted Distribution TOTAL - All rights reserved</oddFooter>
  </headerFooter>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A5E31-FC71-4B72-8EF9-F24090FCC043}">
  <sheetPr>
    <tabColor rgb="FFFFC800"/>
  </sheetPr>
  <dimension ref="A1:N40"/>
  <sheetViews>
    <sheetView showGridLines="0" zoomScaleNormal="100" zoomScaleSheetLayoutView="100" zoomScalePageLayoutView="115" workbookViewId="0">
      <pane ySplit="5" topLeftCell="A18" activePane="bottomLeft" state="frozen"/>
      <selection activeCell="B23" sqref="B23"/>
      <selection pane="bottomLeft"/>
    </sheetView>
  </sheetViews>
  <sheetFormatPr baseColWidth="10" defaultColWidth="10.875" defaultRowHeight="20.100000000000001" customHeight="1"/>
  <cols>
    <col min="1" max="1" width="5.5" style="753" customWidth="1"/>
    <col min="2" max="2" width="46.125" style="753" customWidth="1"/>
    <col min="3" max="7" width="12" style="753" customWidth="1"/>
    <col min="8" max="8" width="12" style="1101" customWidth="1"/>
    <col min="9" max="14" width="10.875" style="1101"/>
    <col min="15" max="16384" width="10.875" style="1034"/>
  </cols>
  <sheetData>
    <row r="1" spans="1:7" ht="15.75">
      <c r="B1" s="1663" t="s">
        <v>1305</v>
      </c>
      <c r="C1" s="1663"/>
    </row>
    <row r="2" spans="1:7" ht="20.100000000000001" customHeight="1">
      <c r="A2" s="16" t="s">
        <v>11</v>
      </c>
      <c r="B2" s="652" t="s">
        <v>553</v>
      </c>
      <c r="C2" s="652"/>
      <c r="D2" s="652"/>
      <c r="E2" s="652"/>
      <c r="F2" s="652"/>
      <c r="G2" s="652"/>
    </row>
    <row r="3" spans="1:7" ht="20.100000000000001" customHeight="1">
      <c r="B3" s="1102"/>
      <c r="C3" s="1102"/>
      <c r="D3" s="1102"/>
      <c r="E3" s="1102"/>
      <c r="F3" s="1102"/>
      <c r="G3" s="1102"/>
    </row>
    <row r="4" spans="1:7" ht="20.100000000000001" customHeight="1">
      <c r="B4" s="294" t="s">
        <v>111</v>
      </c>
    </row>
    <row r="5" spans="1:7" ht="20.100000000000001" customHeight="1">
      <c r="B5" s="654" t="s">
        <v>512</v>
      </c>
      <c r="C5" s="685">
        <v>2022</v>
      </c>
      <c r="D5" s="653">
        <v>2021</v>
      </c>
      <c r="E5" s="653">
        <v>2020</v>
      </c>
      <c r="F5" s="653">
        <v>2019</v>
      </c>
      <c r="G5" s="653">
        <v>2018</v>
      </c>
    </row>
    <row r="6" spans="1:7" ht="20.100000000000001" customHeight="1">
      <c r="B6" s="11" t="s">
        <v>256</v>
      </c>
      <c r="C6" s="655"/>
      <c r="D6" s="656"/>
      <c r="E6" s="656"/>
      <c r="F6" s="657"/>
      <c r="G6" s="657"/>
    </row>
    <row r="7" spans="1:7" ht="20.100000000000001" customHeight="1">
      <c r="B7" s="20" t="s">
        <v>29</v>
      </c>
      <c r="C7" s="1119">
        <v>438.6</v>
      </c>
      <c r="D7" s="659">
        <v>439.58100000000002</v>
      </c>
      <c r="E7" s="659">
        <v>418</v>
      </c>
      <c r="F7" s="659">
        <v>512</v>
      </c>
      <c r="G7" s="659">
        <v>517</v>
      </c>
    </row>
    <row r="8" spans="1:7" ht="20.100000000000001" customHeight="1">
      <c r="B8" s="20" t="s">
        <v>265</v>
      </c>
      <c r="C8" s="1119">
        <v>10.4</v>
      </c>
      <c r="D8" s="659">
        <v>10.199999999999999</v>
      </c>
      <c r="E8" s="659">
        <v>12</v>
      </c>
      <c r="F8" s="659">
        <v>25</v>
      </c>
      <c r="G8" s="659">
        <v>25</v>
      </c>
    </row>
    <row r="9" spans="1:7" ht="20.100000000000001" customHeight="1">
      <c r="B9" s="20" t="s">
        <v>554</v>
      </c>
      <c r="C9" s="1119">
        <v>174.6</v>
      </c>
      <c r="D9" s="659">
        <v>172.1</v>
      </c>
      <c r="E9" s="659">
        <v>173</v>
      </c>
      <c r="F9" s="659">
        <v>216</v>
      </c>
      <c r="G9" s="659">
        <v>209</v>
      </c>
    </row>
    <row r="10" spans="1:7" ht="20.100000000000001" customHeight="1">
      <c r="B10" s="20" t="s">
        <v>266</v>
      </c>
      <c r="C10" s="1119">
        <v>152.4</v>
      </c>
      <c r="D10" s="659">
        <v>163.30000000000001</v>
      </c>
      <c r="E10" s="659">
        <v>177</v>
      </c>
      <c r="F10" s="659">
        <v>197</v>
      </c>
      <c r="G10" s="659">
        <v>198</v>
      </c>
    </row>
    <row r="11" spans="1:7" ht="20.100000000000001" customHeight="1">
      <c r="B11" s="20" t="s">
        <v>664</v>
      </c>
      <c r="C11" s="1119">
        <v>10.5</v>
      </c>
      <c r="D11" s="659">
        <v>6.6</v>
      </c>
      <c r="E11" s="659">
        <v>7</v>
      </c>
      <c r="F11" s="659">
        <v>22</v>
      </c>
      <c r="G11" s="659">
        <v>4</v>
      </c>
    </row>
    <row r="12" spans="1:7" ht="20.100000000000001" customHeight="1">
      <c r="B12" s="20" t="s">
        <v>268</v>
      </c>
      <c r="C12" s="1119">
        <v>1.4</v>
      </c>
      <c r="D12" s="659">
        <v>1.6</v>
      </c>
      <c r="E12" s="659">
        <v>2</v>
      </c>
      <c r="F12" s="659">
        <v>1</v>
      </c>
      <c r="G12" s="659">
        <v>1</v>
      </c>
    </row>
    <row r="13" spans="1:7" ht="20.100000000000001" hidden="1" customHeight="1">
      <c r="B13" s="660" t="s">
        <v>555</v>
      </c>
      <c r="C13" s="1119" t="s">
        <v>916</v>
      </c>
      <c r="D13" s="661">
        <v>0</v>
      </c>
      <c r="E13" s="661">
        <v>0</v>
      </c>
      <c r="F13" s="661">
        <v>0</v>
      </c>
      <c r="G13" s="661">
        <v>0</v>
      </c>
    </row>
    <row r="14" spans="1:7" ht="20.100000000000001" customHeight="1">
      <c r="B14" s="679" t="s">
        <v>30</v>
      </c>
      <c r="C14" s="1119">
        <v>36.299999999999997</v>
      </c>
      <c r="D14" s="686">
        <v>32.200000000000003</v>
      </c>
      <c r="E14" s="686">
        <v>34</v>
      </c>
      <c r="F14" s="686">
        <v>48</v>
      </c>
      <c r="G14" s="686">
        <v>47</v>
      </c>
    </row>
    <row r="15" spans="1:7" ht="20.100000000000001" customHeight="1">
      <c r="B15" s="602" t="s">
        <v>909</v>
      </c>
      <c r="C15" s="1120">
        <v>824</v>
      </c>
      <c r="D15" s="687">
        <v>825.59</v>
      </c>
      <c r="E15" s="687">
        <v>823</v>
      </c>
      <c r="F15" s="687">
        <v>1021</v>
      </c>
      <c r="G15" s="687">
        <v>1001</v>
      </c>
    </row>
    <row r="16" spans="1:7" ht="20.100000000000001" customHeight="1">
      <c r="B16" s="11" t="s">
        <v>32</v>
      </c>
      <c r="C16" s="1121"/>
      <c r="D16" s="656"/>
      <c r="E16" s="656"/>
      <c r="F16" s="657"/>
      <c r="G16" s="657"/>
    </row>
    <row r="17" spans="2:7" ht="20.100000000000001" customHeight="1">
      <c r="B17" s="20" t="s">
        <v>556</v>
      </c>
      <c r="C17" s="1119">
        <v>114</v>
      </c>
      <c r="D17" s="659">
        <v>114</v>
      </c>
      <c r="E17" s="659">
        <v>105</v>
      </c>
      <c r="F17" s="659">
        <v>123</v>
      </c>
      <c r="G17" s="659">
        <v>122</v>
      </c>
    </row>
    <row r="18" spans="2:7" ht="20.100000000000001" customHeight="1">
      <c r="B18" s="20" t="s">
        <v>557</v>
      </c>
      <c r="C18" s="1119">
        <v>73</v>
      </c>
      <c r="D18" s="659">
        <v>77.8</v>
      </c>
      <c r="E18" s="659">
        <v>70</v>
      </c>
      <c r="F18" s="659">
        <v>73</v>
      </c>
      <c r="G18" s="659">
        <v>71</v>
      </c>
    </row>
    <row r="19" spans="2:7" ht="20.100000000000001" customHeight="1">
      <c r="B19" s="20" t="s">
        <v>558</v>
      </c>
      <c r="C19" s="1119">
        <v>79</v>
      </c>
      <c r="D19" s="659">
        <v>81</v>
      </c>
      <c r="E19" s="659">
        <v>82</v>
      </c>
      <c r="F19" s="659">
        <v>94</v>
      </c>
      <c r="G19" s="659">
        <v>102</v>
      </c>
    </row>
    <row r="20" spans="2:7" ht="20.100000000000001" customHeight="1">
      <c r="B20" s="20" t="s">
        <v>559</v>
      </c>
      <c r="C20" s="1119">
        <v>97</v>
      </c>
      <c r="D20" s="659">
        <v>107</v>
      </c>
      <c r="E20" s="659">
        <v>93</v>
      </c>
      <c r="F20" s="659">
        <v>117</v>
      </c>
      <c r="G20" s="659">
        <v>112</v>
      </c>
    </row>
    <row r="21" spans="2:7" ht="20.100000000000001" customHeight="1">
      <c r="B21" s="20" t="s">
        <v>560</v>
      </c>
      <c r="C21" s="1119">
        <v>20</v>
      </c>
      <c r="D21" s="659">
        <v>21.7</v>
      </c>
      <c r="E21" s="659">
        <v>18</v>
      </c>
      <c r="F21" s="659">
        <v>27</v>
      </c>
      <c r="G21" s="659">
        <v>27</v>
      </c>
    </row>
    <row r="22" spans="2:7" ht="20.100000000000001" customHeight="1">
      <c r="B22" s="679" t="s">
        <v>561</v>
      </c>
      <c r="C22" s="1119">
        <v>5</v>
      </c>
      <c r="D22" s="686">
        <v>3.2</v>
      </c>
      <c r="E22" s="686">
        <v>9</v>
      </c>
      <c r="F22" s="686">
        <v>10</v>
      </c>
      <c r="G22" s="686">
        <v>9</v>
      </c>
    </row>
    <row r="23" spans="2:7" ht="20.100000000000001" customHeight="1">
      <c r="B23" s="602" t="s">
        <v>903</v>
      </c>
      <c r="C23" s="1120">
        <v>388</v>
      </c>
      <c r="D23" s="687">
        <v>404.85</v>
      </c>
      <c r="E23" s="687">
        <v>377</v>
      </c>
      <c r="F23" s="687">
        <v>444</v>
      </c>
      <c r="G23" s="687">
        <v>443</v>
      </c>
    </row>
    <row r="24" spans="2:7" ht="20.100000000000001" customHeight="1">
      <c r="B24" s="11" t="s">
        <v>308</v>
      </c>
      <c r="C24" s="1121"/>
      <c r="D24" s="656"/>
      <c r="E24" s="656"/>
      <c r="F24" s="657"/>
      <c r="G24" s="657"/>
    </row>
    <row r="25" spans="2:7" ht="20.100000000000001" customHeight="1">
      <c r="B25" s="20" t="s">
        <v>314</v>
      </c>
      <c r="C25" s="1119">
        <v>22.7</v>
      </c>
      <c r="D25" s="659">
        <v>31</v>
      </c>
      <c r="E25" s="659">
        <v>31.3</v>
      </c>
      <c r="F25" s="659">
        <v>76</v>
      </c>
      <c r="G25" s="659">
        <v>68</v>
      </c>
    </row>
    <row r="26" spans="2:7" ht="20.100000000000001" customHeight="1">
      <c r="B26" s="20" t="s">
        <v>665</v>
      </c>
      <c r="C26" s="1119">
        <v>38.6</v>
      </c>
      <c r="D26" s="659">
        <v>37</v>
      </c>
      <c r="E26" s="659">
        <v>32.200000000000003</v>
      </c>
      <c r="F26" s="659">
        <v>40</v>
      </c>
      <c r="G26" s="659">
        <v>40</v>
      </c>
    </row>
    <row r="27" spans="2:7" ht="20.100000000000001" customHeight="1">
      <c r="B27" s="679" t="s">
        <v>562</v>
      </c>
      <c r="C27" s="1119">
        <v>27</v>
      </c>
      <c r="D27" s="686">
        <v>31</v>
      </c>
      <c r="E27" s="686">
        <v>31.1</v>
      </c>
      <c r="F27" s="686">
        <v>33</v>
      </c>
      <c r="G27" s="686">
        <v>9</v>
      </c>
    </row>
    <row r="28" spans="2:7" ht="20.100000000000001" customHeight="1">
      <c r="B28" s="602" t="s">
        <v>910</v>
      </c>
      <c r="C28" s="1120">
        <v>88</v>
      </c>
      <c r="D28" s="687">
        <v>99.46</v>
      </c>
      <c r="E28" s="687">
        <v>95</v>
      </c>
      <c r="F28" s="687">
        <v>149</v>
      </c>
      <c r="G28" s="687">
        <v>117</v>
      </c>
    </row>
    <row r="29" spans="2:7" ht="20.100000000000001" customHeight="1">
      <c r="B29" s="353" t="s">
        <v>249</v>
      </c>
      <c r="C29" s="662"/>
      <c r="D29" s="663"/>
      <c r="E29" s="663"/>
      <c r="F29" s="664"/>
      <c r="G29" s="664"/>
    </row>
    <row r="30" spans="2:7" ht="20.100000000000001" customHeight="1">
      <c r="B30" s="1118" t="s">
        <v>928</v>
      </c>
      <c r="C30" s="1119">
        <v>45</v>
      </c>
      <c r="D30" s="688">
        <v>42.24</v>
      </c>
      <c r="E30" s="688">
        <v>47</v>
      </c>
      <c r="F30" s="689">
        <v>34</v>
      </c>
      <c r="G30" s="689">
        <v>41</v>
      </c>
    </row>
    <row r="31" spans="2:7" ht="20.100000000000001" customHeight="1">
      <c r="B31" s="602" t="s">
        <v>911</v>
      </c>
      <c r="C31" s="1120">
        <v>45</v>
      </c>
      <c r="D31" s="687">
        <v>42.24</v>
      </c>
      <c r="E31" s="687">
        <v>47</v>
      </c>
      <c r="F31" s="687">
        <v>34</v>
      </c>
      <c r="G31" s="687">
        <v>41</v>
      </c>
    </row>
    <row r="32" spans="2:7" ht="20.100000000000001" customHeight="1">
      <c r="B32" s="11" t="s">
        <v>469</v>
      </c>
      <c r="C32" s="1122"/>
      <c r="D32" s="657"/>
      <c r="E32" s="657"/>
      <c r="F32" s="657"/>
      <c r="G32" s="657"/>
    </row>
    <row r="33" spans="2:7" ht="20.100000000000001" customHeight="1">
      <c r="B33" s="20" t="s">
        <v>666</v>
      </c>
      <c r="C33" s="1119">
        <v>102</v>
      </c>
      <c r="D33" s="659">
        <v>111.9</v>
      </c>
      <c r="E33" s="659">
        <v>115</v>
      </c>
      <c r="F33" s="659">
        <v>173</v>
      </c>
      <c r="G33" s="659">
        <v>175</v>
      </c>
    </row>
    <row r="34" spans="2:7" ht="20.100000000000001" customHeight="1">
      <c r="B34" s="20" t="s">
        <v>563</v>
      </c>
      <c r="C34" s="1119">
        <v>6</v>
      </c>
      <c r="D34" s="659">
        <v>4.9000000000000004</v>
      </c>
      <c r="E34" s="659">
        <v>5</v>
      </c>
      <c r="F34" s="657">
        <v>5</v>
      </c>
      <c r="G34" s="657">
        <v>5</v>
      </c>
    </row>
    <row r="35" spans="2:7" ht="20.100000000000001" customHeight="1">
      <c r="B35" s="679" t="s">
        <v>564</v>
      </c>
      <c r="C35" s="1119">
        <v>15</v>
      </c>
      <c r="D35" s="686">
        <v>13.6</v>
      </c>
      <c r="E35" s="686">
        <v>15</v>
      </c>
      <c r="F35" s="690">
        <v>19</v>
      </c>
      <c r="G35" s="690">
        <v>19</v>
      </c>
    </row>
    <row r="36" spans="2:7" ht="20.100000000000001" customHeight="1">
      <c r="B36" s="602" t="s">
        <v>912</v>
      </c>
      <c r="C36" s="1120">
        <v>123</v>
      </c>
      <c r="D36" s="687">
        <v>131</v>
      </c>
      <c r="E36" s="687">
        <v>135</v>
      </c>
      <c r="F36" s="691">
        <v>197</v>
      </c>
      <c r="G36" s="691">
        <v>199</v>
      </c>
    </row>
    <row r="37" spans="2:7" ht="20.100000000000001" customHeight="1">
      <c r="B37" s="605" t="s">
        <v>913</v>
      </c>
      <c r="C37" s="1123">
        <v>1468</v>
      </c>
      <c r="D37" s="692">
        <v>1502.59</v>
      </c>
      <c r="E37" s="692">
        <v>1477</v>
      </c>
      <c r="F37" s="692">
        <v>1845</v>
      </c>
      <c r="G37" s="692">
        <v>1801</v>
      </c>
    </row>
    <row r="38" spans="2:7" ht="20.100000000000001" customHeight="1">
      <c r="C38" s="1103"/>
      <c r="D38" s="1103"/>
      <c r="E38" s="1103"/>
    </row>
    <row r="39" spans="2:7" ht="15.75">
      <c r="B39" s="1206" t="s">
        <v>565</v>
      </c>
      <c r="C39" s="1078"/>
      <c r="D39" s="1078"/>
      <c r="E39" s="1078"/>
      <c r="F39" s="1078"/>
      <c r="G39" s="1078"/>
    </row>
    <row r="40" spans="2:7" ht="20.100000000000001" customHeight="1">
      <c r="B40" s="1099"/>
      <c r="C40" s="1099"/>
      <c r="D40" s="1099"/>
      <c r="E40" s="1099"/>
      <c r="F40" s="1099"/>
      <c r="G40" s="1099"/>
    </row>
  </sheetData>
  <mergeCells count="1">
    <mergeCell ref="B1:C1"/>
  </mergeCells>
  <hyperlinks>
    <hyperlink ref="A2" location="Summary!A1" display=" " xr:uid="{52C3F7F3-91E7-4B36-AB4B-C0EE33375BBF}"/>
  </hyperlinks>
  <pageMargins left="0.75" right="0.75" top="1" bottom="1" header="0.5" footer="0.5"/>
  <pageSetup paperSize="9" scale="50" orientation="portrait" horizontalDpi="4294967292" verticalDpi="4294967292" r:id="rId1"/>
  <headerFooter>
    <oddFooter>&amp;L&amp;1#&amp;"Calibri"&amp;10&amp;K000000TOTAL Classification: Restricted Distribution TOTAL - All rights reserved</oddFooter>
  </headerFooter>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A6302-E009-4283-A538-C77CE7F56820}">
  <sheetPr>
    <tabColor rgb="FFFFC800"/>
  </sheetPr>
  <dimension ref="A1:J20"/>
  <sheetViews>
    <sheetView showGridLines="0" zoomScale="115" zoomScaleNormal="115" zoomScaleSheetLayoutView="100" zoomScalePageLayoutView="130" workbookViewId="0"/>
  </sheetViews>
  <sheetFormatPr baseColWidth="10" defaultColWidth="10.875" defaultRowHeight="20.100000000000001" customHeight="1"/>
  <cols>
    <col min="1" max="1" width="5.5" style="753" customWidth="1"/>
    <col min="2" max="2" width="46.125" style="753" customWidth="1"/>
    <col min="3" max="7" width="12" style="753" customWidth="1"/>
    <col min="8" max="8" width="11.25" style="1034" customWidth="1"/>
    <col min="9" max="16384" width="10.875" style="1034"/>
  </cols>
  <sheetData>
    <row r="1" spans="1:10" ht="20.100000000000001" customHeight="1">
      <c r="B1" s="1663" t="s">
        <v>1305</v>
      </c>
      <c r="C1" s="1663"/>
    </row>
    <row r="2" spans="1:10" ht="20.100000000000001" customHeight="1">
      <c r="A2" s="16" t="s">
        <v>11</v>
      </c>
      <c r="B2" s="652" t="s">
        <v>553</v>
      </c>
      <c r="C2" s="652"/>
      <c r="D2" s="652"/>
      <c r="E2" s="652"/>
      <c r="F2" s="652"/>
      <c r="G2" s="652"/>
    </row>
    <row r="3" spans="1:10" ht="20.100000000000001" customHeight="1">
      <c r="B3" s="1102"/>
      <c r="C3" s="1102"/>
      <c r="D3" s="1102"/>
      <c r="E3" s="1102"/>
      <c r="F3" s="1102"/>
      <c r="G3" s="1102"/>
    </row>
    <row r="4" spans="1:10" ht="20.100000000000001" customHeight="1">
      <c r="B4" s="294" t="s">
        <v>566</v>
      </c>
    </row>
    <row r="5" spans="1:10" ht="20.100000000000001" customHeight="1">
      <c r="B5" s="693" t="s">
        <v>512</v>
      </c>
      <c r="C5" s="675">
        <v>2022</v>
      </c>
      <c r="D5" s="673">
        <v>2021</v>
      </c>
      <c r="E5" s="673">
        <v>2020</v>
      </c>
      <c r="F5" s="673">
        <v>2019</v>
      </c>
      <c r="G5" s="673">
        <v>2018</v>
      </c>
    </row>
    <row r="6" spans="1:10" ht="20.100000000000001" customHeight="1">
      <c r="B6" s="20" t="s">
        <v>567</v>
      </c>
      <c r="C6" s="658">
        <v>56.2</v>
      </c>
      <c r="D6" s="221">
        <v>55.4</v>
      </c>
      <c r="E6" s="221">
        <v>55</v>
      </c>
      <c r="F6" s="236">
        <v>59</v>
      </c>
      <c r="G6" s="236">
        <v>58</v>
      </c>
      <c r="I6" s="352"/>
    </row>
    <row r="7" spans="1:10" ht="20.100000000000001" customHeight="1">
      <c r="B7" s="20" t="s">
        <v>524</v>
      </c>
      <c r="C7" s="658">
        <v>350.3</v>
      </c>
      <c r="D7" s="221">
        <v>352.7</v>
      </c>
      <c r="E7" s="221">
        <v>328</v>
      </c>
      <c r="F7" s="236">
        <v>361</v>
      </c>
      <c r="G7" s="236">
        <v>342</v>
      </c>
      <c r="I7" s="352"/>
    </row>
    <row r="8" spans="1:10" ht="20.100000000000001" customHeight="1">
      <c r="B8" s="20" t="s">
        <v>568</v>
      </c>
      <c r="C8" s="658">
        <v>160.5</v>
      </c>
      <c r="D8" s="221">
        <v>135</v>
      </c>
      <c r="E8" s="221">
        <v>133</v>
      </c>
      <c r="F8" s="236">
        <v>292</v>
      </c>
      <c r="G8" s="236">
        <v>268</v>
      </c>
      <c r="I8" s="352"/>
    </row>
    <row r="9" spans="1:10" ht="20.100000000000001" customHeight="1">
      <c r="B9" s="20" t="s">
        <v>526</v>
      </c>
      <c r="C9" s="658">
        <v>763.5</v>
      </c>
      <c r="D9" s="221">
        <v>790.4</v>
      </c>
      <c r="E9" s="221">
        <v>780</v>
      </c>
      <c r="F9" s="236">
        <v>879</v>
      </c>
      <c r="G9" s="236">
        <v>873</v>
      </c>
      <c r="I9" s="352"/>
    </row>
    <row r="10" spans="1:10" ht="20.100000000000001" customHeight="1">
      <c r="B10" s="20" t="s">
        <v>527</v>
      </c>
      <c r="C10" s="658">
        <v>45.7</v>
      </c>
      <c r="D10" s="221">
        <v>54.7</v>
      </c>
      <c r="E10" s="221">
        <v>64</v>
      </c>
      <c r="F10" s="236">
        <v>127</v>
      </c>
      <c r="G10" s="236">
        <v>137</v>
      </c>
      <c r="I10" s="352"/>
    </row>
    <row r="11" spans="1:10" ht="20.100000000000001" customHeight="1">
      <c r="B11" s="20" t="s">
        <v>528</v>
      </c>
      <c r="C11" s="658">
        <v>34.799999999999997</v>
      </c>
      <c r="D11" s="221">
        <v>36.6</v>
      </c>
      <c r="E11" s="221">
        <v>34</v>
      </c>
      <c r="F11" s="236">
        <v>37</v>
      </c>
      <c r="G11" s="236">
        <v>37</v>
      </c>
      <c r="I11" s="352"/>
    </row>
    <row r="12" spans="1:10" ht="20.100000000000001" customHeight="1">
      <c r="B12" s="20" t="s">
        <v>569</v>
      </c>
      <c r="C12" s="658">
        <v>3.3</v>
      </c>
      <c r="D12" s="221">
        <v>18.3</v>
      </c>
      <c r="E12" s="221">
        <v>15</v>
      </c>
      <c r="F12" s="236">
        <v>15</v>
      </c>
      <c r="G12" s="236">
        <v>14</v>
      </c>
      <c r="I12" s="352"/>
      <c r="J12" s="80"/>
    </row>
    <row r="13" spans="1:10" ht="20.100000000000001" customHeight="1">
      <c r="B13" s="20" t="s">
        <v>368</v>
      </c>
      <c r="C13" s="658">
        <v>32.4</v>
      </c>
      <c r="D13" s="221">
        <v>36.299999999999997</v>
      </c>
      <c r="E13" s="221">
        <v>35</v>
      </c>
      <c r="F13" s="236">
        <v>43</v>
      </c>
      <c r="G13" s="236">
        <v>48</v>
      </c>
      <c r="I13" s="352"/>
    </row>
    <row r="14" spans="1:10" ht="20.100000000000001" customHeight="1">
      <c r="B14" s="679" t="s">
        <v>529</v>
      </c>
      <c r="C14" s="658">
        <v>21.7</v>
      </c>
      <c r="D14" s="681">
        <v>23.300000000000008</v>
      </c>
      <c r="E14" s="681">
        <v>33</v>
      </c>
      <c r="F14" s="694">
        <v>33</v>
      </c>
      <c r="G14" s="694">
        <v>24</v>
      </c>
      <c r="I14" s="352"/>
      <c r="J14" s="80"/>
    </row>
    <row r="15" spans="1:10" ht="20.100000000000001" customHeight="1">
      <c r="B15" s="606" t="s">
        <v>688</v>
      </c>
      <c r="C15" s="607">
        <v>1468.48</v>
      </c>
      <c r="D15" s="611">
        <v>1502.59</v>
      </c>
      <c r="E15" s="611">
        <v>1477</v>
      </c>
      <c r="F15" s="611" t="s">
        <v>587</v>
      </c>
      <c r="G15" s="611">
        <v>1801</v>
      </c>
      <c r="I15" s="352"/>
    </row>
    <row r="16" spans="1:10" ht="20.100000000000001" customHeight="1">
      <c r="C16" s="297"/>
      <c r="D16" s="297"/>
      <c r="E16" s="297"/>
      <c r="F16" s="297"/>
      <c r="G16" s="297"/>
    </row>
    <row r="17" spans="2:7" ht="15.75">
      <c r="B17" s="240" t="s">
        <v>570</v>
      </c>
      <c r="C17" s="240"/>
      <c r="D17" s="240"/>
      <c r="E17" s="240"/>
      <c r="F17" s="240"/>
      <c r="G17" s="240"/>
    </row>
    <row r="18" spans="2:7" ht="20.100000000000001" customHeight="1">
      <c r="B18" s="354"/>
      <c r="C18" s="1099"/>
      <c r="D18" s="1099"/>
      <c r="E18" s="1099"/>
      <c r="G18" s="1099"/>
    </row>
    <row r="19" spans="2:7" ht="20.100000000000001" customHeight="1">
      <c r="B19" s="354"/>
    </row>
    <row r="20" spans="2:7" ht="20.100000000000001" customHeight="1">
      <c r="B20" s="1099"/>
      <c r="C20" s="1099"/>
      <c r="D20" s="1099"/>
      <c r="E20" s="1099"/>
      <c r="F20" s="1099"/>
      <c r="G20" s="1099"/>
    </row>
  </sheetData>
  <mergeCells count="1">
    <mergeCell ref="B1:C1"/>
  </mergeCells>
  <hyperlinks>
    <hyperlink ref="A2" location="Summary!A1" display=" " xr:uid="{93B29D04-6C35-4F5B-95E9-AB502DC3DCCB}"/>
  </hyperlinks>
  <pageMargins left="0.75" right="0.75" top="1" bottom="1" header="0.5" footer="0.5"/>
  <pageSetup paperSize="9" scale="58" orientation="portrait" horizontalDpi="4294967292" verticalDpi="4294967292" r:id="rId1"/>
  <headerFooter>
    <oddFooter>&amp;L&amp;1#&amp;"Calibri"&amp;10&amp;K000000TOTAL Classification: Restricted Distribution TOTAL - All rights reserved</oddFooter>
  </headerFooter>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108E3-A453-408E-9F01-7C3A4C1081ED}">
  <sheetPr>
    <tabColor rgb="FFFFC800"/>
    <pageSetUpPr fitToPage="1"/>
  </sheetPr>
  <dimension ref="A1:N47"/>
  <sheetViews>
    <sheetView showGridLines="0" zoomScaleNormal="100" zoomScaleSheetLayoutView="100" workbookViewId="0">
      <pane ySplit="4" topLeftCell="A17" activePane="bottomLeft" state="frozen"/>
      <selection activeCell="B23" sqref="B23"/>
      <selection pane="bottomLeft" activeCell="B1" sqref="B1:C1"/>
    </sheetView>
  </sheetViews>
  <sheetFormatPr baseColWidth="10" defaultColWidth="10.875" defaultRowHeight="20.100000000000001" customHeight="1"/>
  <cols>
    <col min="1" max="1" width="5.5" style="1034" customWidth="1"/>
    <col min="2" max="2" width="46.125" style="753" customWidth="1"/>
    <col min="3" max="3" width="12" style="281" customWidth="1"/>
    <col min="4" max="4" width="12" style="753" customWidth="1"/>
    <col min="5" max="5" width="12.375" style="753" customWidth="1"/>
    <col min="6" max="6" width="13" style="753" customWidth="1"/>
    <col min="7" max="7" width="11.75" style="753" customWidth="1"/>
    <col min="8" max="8" width="12" style="1101" customWidth="1"/>
    <col min="9" max="9" width="10.875" style="1106"/>
    <col min="10" max="10" width="16.25" style="668" customWidth="1"/>
    <col min="11" max="11" width="7.75" style="1034" bestFit="1" customWidth="1"/>
    <col min="12" max="16384" width="10.875" style="1034"/>
  </cols>
  <sheetData>
    <row r="1" spans="1:14" ht="20.100000000000001" customHeight="1">
      <c r="B1" s="1663" t="s">
        <v>1305</v>
      </c>
      <c r="C1" s="1663"/>
    </row>
    <row r="2" spans="1:14" ht="20.100000000000001" customHeight="1">
      <c r="A2" s="16" t="s">
        <v>11</v>
      </c>
      <c r="B2" s="636" t="s">
        <v>571</v>
      </c>
      <c r="C2" s="1104"/>
      <c r="D2" s="636"/>
      <c r="E2" s="636"/>
      <c r="F2" s="636"/>
      <c r="G2" s="636"/>
      <c r="I2" s="1105"/>
      <c r="J2" s="665"/>
      <c r="K2" s="636"/>
      <c r="L2" s="636"/>
      <c r="M2" s="636"/>
      <c r="N2" s="636"/>
    </row>
    <row r="4" spans="1:14" ht="20.100000000000001" customHeight="1">
      <c r="B4" s="666" t="s">
        <v>34</v>
      </c>
      <c r="C4" s="685">
        <v>2022</v>
      </c>
      <c r="D4" s="667">
        <v>2021</v>
      </c>
      <c r="E4" s="667">
        <v>2020</v>
      </c>
      <c r="F4" s="667">
        <v>2019</v>
      </c>
      <c r="G4" s="667">
        <v>2018</v>
      </c>
    </row>
    <row r="5" spans="1:14" ht="20.100000000000001" customHeight="1">
      <c r="B5" s="11" t="s">
        <v>256</v>
      </c>
      <c r="C5" s="658"/>
      <c r="D5" s="172"/>
      <c r="E5" s="172"/>
      <c r="F5" s="172"/>
      <c r="G5" s="236"/>
    </row>
    <row r="6" spans="1:14" ht="20.100000000000001" customHeight="1">
      <c r="B6" s="20" t="s">
        <v>29</v>
      </c>
      <c r="C6" s="295">
        <v>3360</v>
      </c>
      <c r="D6" s="221">
        <v>3479</v>
      </c>
      <c r="E6" s="221">
        <v>3418</v>
      </c>
      <c r="F6" s="221">
        <v>3480</v>
      </c>
      <c r="G6" s="222">
        <v>3490</v>
      </c>
      <c r="I6" s="1107"/>
    </row>
    <row r="7" spans="1:14" ht="20.100000000000001" customHeight="1">
      <c r="B7" s="20" t="s">
        <v>554</v>
      </c>
      <c r="C7" s="658">
        <v>998</v>
      </c>
      <c r="D7" s="221">
        <v>1011</v>
      </c>
      <c r="E7" s="221">
        <v>978</v>
      </c>
      <c r="F7" s="221">
        <v>925</v>
      </c>
      <c r="G7" s="222">
        <v>916</v>
      </c>
      <c r="I7" s="1107"/>
      <c r="J7" s="669"/>
    </row>
    <row r="8" spans="1:14" ht="20.100000000000001" customHeight="1">
      <c r="B8" s="20" t="s">
        <v>266</v>
      </c>
      <c r="C8" s="295">
        <v>1195</v>
      </c>
      <c r="D8" s="221">
        <v>1198</v>
      </c>
      <c r="E8" s="221">
        <v>1198</v>
      </c>
      <c r="F8" s="221">
        <v>1189</v>
      </c>
      <c r="G8" s="222">
        <v>1187</v>
      </c>
      <c r="I8" s="1107"/>
    </row>
    <row r="9" spans="1:14" ht="20.100000000000001" customHeight="1">
      <c r="B9" s="20" t="s">
        <v>265</v>
      </c>
      <c r="C9" s="658">
        <v>41</v>
      </c>
      <c r="D9" s="221">
        <v>19</v>
      </c>
      <c r="E9" s="221">
        <v>12</v>
      </c>
      <c r="F9" s="356" t="s">
        <v>8</v>
      </c>
      <c r="G9" s="356" t="s">
        <v>8</v>
      </c>
      <c r="I9" s="1107"/>
    </row>
    <row r="10" spans="1:14" ht="20.100000000000001" customHeight="1">
      <c r="B10" s="20" t="s">
        <v>291</v>
      </c>
      <c r="C10" s="658">
        <v>0</v>
      </c>
      <c r="D10" s="1108">
        <v>0</v>
      </c>
      <c r="E10" s="1108">
        <v>0</v>
      </c>
      <c r="F10" s="1108">
        <v>0</v>
      </c>
      <c r="G10" s="1108">
        <v>0</v>
      </c>
      <c r="I10" s="1107"/>
    </row>
    <row r="11" spans="1:14" ht="20.100000000000001" customHeight="1">
      <c r="B11" s="20" t="s">
        <v>572</v>
      </c>
      <c r="C11" s="658">
        <v>23</v>
      </c>
      <c r="D11" s="221">
        <v>34</v>
      </c>
      <c r="E11" s="221">
        <v>43</v>
      </c>
      <c r="F11" s="221">
        <v>38</v>
      </c>
      <c r="G11" s="222">
        <v>32</v>
      </c>
      <c r="I11" s="1107"/>
    </row>
    <row r="12" spans="1:14" ht="20.100000000000001" customHeight="1">
      <c r="B12" s="15" t="s">
        <v>917</v>
      </c>
      <c r="C12" s="658">
        <v>408</v>
      </c>
      <c r="D12" s="1124">
        <v>405</v>
      </c>
      <c r="E12" s="1124">
        <v>389</v>
      </c>
      <c r="F12" s="1124">
        <f>986-596</f>
        <v>390</v>
      </c>
      <c r="G12" s="1125">
        <f>848-450</f>
        <v>398</v>
      </c>
      <c r="H12" s="1109"/>
    </row>
    <row r="13" spans="1:14" ht="20.100000000000001" customHeight="1">
      <c r="B13" s="602" t="s">
        <v>909</v>
      </c>
      <c r="C13" s="603">
        <v>6025</v>
      </c>
      <c r="D13" s="604">
        <v>6146</v>
      </c>
      <c r="E13" s="604">
        <v>6038</v>
      </c>
      <c r="F13" s="604">
        <v>6022</v>
      </c>
      <c r="G13" s="604">
        <v>6023</v>
      </c>
      <c r="I13" s="1107"/>
    </row>
    <row r="14" spans="1:14" ht="20.100000000000001" customHeight="1">
      <c r="B14" s="11" t="s">
        <v>32</v>
      </c>
      <c r="C14" s="1110"/>
      <c r="D14" s="172"/>
      <c r="E14" s="172"/>
      <c r="F14" s="172"/>
      <c r="G14" s="236"/>
      <c r="I14" s="1107"/>
    </row>
    <row r="15" spans="1:14" ht="20.100000000000001" customHeight="1">
      <c r="B15" s="20" t="s">
        <v>556</v>
      </c>
      <c r="C15" s="658">
        <v>786</v>
      </c>
      <c r="D15" s="221">
        <v>771</v>
      </c>
      <c r="E15" s="221">
        <v>750</v>
      </c>
      <c r="F15" s="221">
        <v>728</v>
      </c>
      <c r="G15" s="222">
        <v>709</v>
      </c>
      <c r="I15" s="1107"/>
    </row>
    <row r="16" spans="1:14" ht="20.100000000000001" customHeight="1">
      <c r="B16" s="20" t="s">
        <v>557</v>
      </c>
      <c r="C16" s="658">
        <v>1677</v>
      </c>
      <c r="D16" s="221">
        <v>1640</v>
      </c>
      <c r="E16" s="221">
        <v>1749</v>
      </c>
      <c r="F16" s="181">
        <v>1716</v>
      </c>
      <c r="G16" s="222">
        <v>1697</v>
      </c>
      <c r="I16" s="1107"/>
    </row>
    <row r="17" spans="2:11" ht="20.100000000000001" customHeight="1">
      <c r="B17" s="20" t="s">
        <v>573</v>
      </c>
      <c r="C17" s="658">
        <v>1086</v>
      </c>
      <c r="D17" s="221">
        <v>1055</v>
      </c>
      <c r="E17" s="221">
        <v>1058</v>
      </c>
      <c r="F17" s="181">
        <v>1032</v>
      </c>
      <c r="G17" s="222">
        <v>1005</v>
      </c>
      <c r="I17" s="1107"/>
    </row>
    <row r="18" spans="2:11" ht="20.100000000000001" customHeight="1">
      <c r="B18" s="20" t="s">
        <v>559</v>
      </c>
      <c r="C18" s="658">
        <v>684</v>
      </c>
      <c r="D18" s="221">
        <v>676</v>
      </c>
      <c r="E18" s="221">
        <v>676</v>
      </c>
      <c r="F18" s="181">
        <v>619</v>
      </c>
      <c r="G18" s="222">
        <v>603</v>
      </c>
      <c r="I18" s="1107"/>
    </row>
    <row r="19" spans="2:11" ht="20.100000000000001" customHeight="1">
      <c r="B19" s="679" t="s">
        <v>560</v>
      </c>
      <c r="C19" s="658">
        <v>374</v>
      </c>
      <c r="D19" s="681">
        <v>444</v>
      </c>
      <c r="E19" s="681">
        <v>450</v>
      </c>
      <c r="F19" s="696">
        <v>448</v>
      </c>
      <c r="G19" s="682">
        <v>435</v>
      </c>
      <c r="I19" s="1107"/>
    </row>
    <row r="20" spans="2:11" ht="20.100000000000001" customHeight="1">
      <c r="B20" s="602" t="s">
        <v>903</v>
      </c>
      <c r="C20" s="603">
        <v>4607</v>
      </c>
      <c r="D20" s="604">
        <v>4586</v>
      </c>
      <c r="E20" s="604">
        <v>4683</v>
      </c>
      <c r="F20" s="609" t="s">
        <v>918</v>
      </c>
      <c r="G20" s="604">
        <v>4449</v>
      </c>
      <c r="I20" s="1107"/>
    </row>
    <row r="21" spans="2:11" ht="20.100000000000001" customHeight="1">
      <c r="B21" s="11" t="s">
        <v>308</v>
      </c>
      <c r="C21" s="295"/>
      <c r="D21" s="145"/>
      <c r="E21" s="145"/>
      <c r="F21" s="145"/>
      <c r="G21" s="236"/>
      <c r="I21" s="1107"/>
    </row>
    <row r="22" spans="2:11" ht="20.100000000000001" customHeight="1">
      <c r="B22" s="15" t="s">
        <v>919</v>
      </c>
      <c r="C22" s="658">
        <v>0</v>
      </c>
      <c r="D22" s="356">
        <v>235</v>
      </c>
      <c r="E22" s="356">
        <v>230</v>
      </c>
      <c r="F22" s="356">
        <v>205</v>
      </c>
      <c r="G22" s="356">
        <v>91</v>
      </c>
      <c r="I22" s="1107"/>
    </row>
    <row r="23" spans="2:11" ht="20.100000000000001" customHeight="1">
      <c r="B23" s="20" t="s">
        <v>311</v>
      </c>
      <c r="C23" s="295">
        <v>239</v>
      </c>
      <c r="D23" s="145">
        <v>236</v>
      </c>
      <c r="E23" s="145">
        <v>247</v>
      </c>
      <c r="F23" s="145">
        <v>287</v>
      </c>
      <c r="G23" s="221" t="s">
        <v>8</v>
      </c>
      <c r="I23" s="1107"/>
      <c r="K23" s="80"/>
    </row>
    <row r="24" spans="2:11" ht="20.100000000000001" customHeight="1">
      <c r="B24" s="697" t="s">
        <v>667</v>
      </c>
      <c r="C24" s="698">
        <v>545</v>
      </c>
      <c r="D24" s="699">
        <v>493</v>
      </c>
      <c r="E24" s="699">
        <v>487</v>
      </c>
      <c r="F24" s="699">
        <v>476</v>
      </c>
      <c r="G24" s="681">
        <v>470</v>
      </c>
      <c r="I24" s="1107"/>
    </row>
    <row r="25" spans="2:11" ht="20.100000000000001" customHeight="1">
      <c r="B25" s="1126" t="s">
        <v>920</v>
      </c>
      <c r="C25" s="608">
        <v>784</v>
      </c>
      <c r="D25" s="700">
        <v>964</v>
      </c>
      <c r="E25" s="700">
        <v>964</v>
      </c>
      <c r="F25" s="609">
        <v>968</v>
      </c>
      <c r="G25" s="609">
        <v>561</v>
      </c>
      <c r="I25" s="1107"/>
    </row>
    <row r="26" spans="2:11" ht="20.100000000000001" customHeight="1">
      <c r="B26" s="11" t="s">
        <v>249</v>
      </c>
      <c r="C26" s="1110"/>
      <c r="D26" s="172"/>
      <c r="E26" s="172"/>
      <c r="F26" s="170"/>
      <c r="G26" s="357"/>
      <c r="I26" s="1107"/>
    </row>
    <row r="27" spans="2:11" ht="20.100000000000001" customHeight="1">
      <c r="B27" s="1127" t="s">
        <v>921</v>
      </c>
      <c r="C27" s="680">
        <v>1058</v>
      </c>
      <c r="D27" s="695">
        <v>1061</v>
      </c>
      <c r="E27" s="695">
        <v>1017</v>
      </c>
      <c r="F27" s="695">
        <v>889</v>
      </c>
      <c r="G27" s="694">
        <v>877</v>
      </c>
      <c r="I27" s="1107"/>
      <c r="J27" s="669"/>
    </row>
    <row r="28" spans="2:11" ht="20.100000000000001" customHeight="1">
      <c r="B28" s="602" t="s">
        <v>911</v>
      </c>
      <c r="C28" s="603">
        <v>1058</v>
      </c>
      <c r="D28" s="602">
        <v>1061</v>
      </c>
      <c r="E28" s="602">
        <v>1017</v>
      </c>
      <c r="F28" s="602">
        <v>889</v>
      </c>
      <c r="G28" s="602">
        <v>877</v>
      </c>
      <c r="I28" s="1107"/>
    </row>
    <row r="29" spans="2:11" ht="20.100000000000001" customHeight="1">
      <c r="B29" s="11" t="s">
        <v>469</v>
      </c>
      <c r="C29" s="1110"/>
      <c r="D29" s="172"/>
      <c r="E29" s="172"/>
      <c r="F29" s="172"/>
      <c r="G29" s="358"/>
      <c r="I29" s="1107"/>
    </row>
    <row r="30" spans="2:11" ht="20.100000000000001" customHeight="1">
      <c r="B30" s="20" t="s">
        <v>666</v>
      </c>
      <c r="C30" s="658">
        <v>1897</v>
      </c>
      <c r="D30" s="221">
        <v>1863</v>
      </c>
      <c r="E30" s="221">
        <v>1766</v>
      </c>
      <c r="F30" s="221">
        <v>1770</v>
      </c>
      <c r="G30" s="222">
        <v>1684</v>
      </c>
      <c r="I30" s="1107"/>
      <c r="J30" s="669"/>
    </row>
    <row r="31" spans="2:11" ht="20.100000000000001" customHeight="1">
      <c r="B31" s="20" t="s">
        <v>563</v>
      </c>
      <c r="C31" s="658">
        <v>105</v>
      </c>
      <c r="D31" s="221">
        <v>104</v>
      </c>
      <c r="E31" s="221">
        <v>105</v>
      </c>
      <c r="F31" s="221">
        <v>104</v>
      </c>
      <c r="G31" s="222">
        <v>101</v>
      </c>
      <c r="I31" s="1107"/>
    </row>
    <row r="32" spans="2:11" ht="20.100000000000001" customHeight="1">
      <c r="B32" s="679" t="s">
        <v>564</v>
      </c>
      <c r="C32" s="658">
        <v>171</v>
      </c>
      <c r="D32" s="681">
        <v>168</v>
      </c>
      <c r="E32" s="681">
        <v>166</v>
      </c>
      <c r="F32" s="681">
        <v>168</v>
      </c>
      <c r="G32" s="682">
        <v>166</v>
      </c>
      <c r="I32" s="1107"/>
    </row>
    <row r="33" spans="2:10" ht="20.100000000000001" customHeight="1">
      <c r="B33" s="602" t="s">
        <v>912</v>
      </c>
      <c r="C33" s="603">
        <v>2173</v>
      </c>
      <c r="D33" s="604">
        <v>2135</v>
      </c>
      <c r="E33" s="604">
        <v>2037</v>
      </c>
      <c r="F33" s="604">
        <v>2042</v>
      </c>
      <c r="G33" s="604">
        <v>1951</v>
      </c>
      <c r="I33" s="1107"/>
    </row>
    <row r="34" spans="2:10" ht="20.100000000000001" customHeight="1">
      <c r="B34" s="605" t="s">
        <v>913</v>
      </c>
      <c r="C34" s="610">
        <v>14647</v>
      </c>
      <c r="D34" s="701">
        <v>14892</v>
      </c>
      <c r="E34" s="701">
        <v>14739</v>
      </c>
      <c r="F34" s="611">
        <v>14464</v>
      </c>
      <c r="G34" s="611">
        <v>13861</v>
      </c>
      <c r="I34" s="1107"/>
    </row>
    <row r="35" spans="2:10" ht="20.100000000000001" customHeight="1">
      <c r="C35" s="1111"/>
      <c r="D35" s="1111"/>
      <c r="E35" s="1111"/>
      <c r="F35" s="1111"/>
      <c r="G35" s="1111"/>
    </row>
    <row r="36" spans="2:10" ht="20.25" customHeight="1">
      <c r="B36" s="1713" t="s">
        <v>922</v>
      </c>
      <c r="C36" s="1713"/>
      <c r="D36" s="1713"/>
      <c r="E36" s="1713"/>
      <c r="F36" s="1713"/>
      <c r="G36" s="1713"/>
    </row>
    <row r="37" spans="2:10" ht="15.75">
      <c r="B37" s="240" t="s">
        <v>923</v>
      </c>
      <c r="C37" s="1205"/>
      <c r="D37" s="1205"/>
      <c r="E37" s="1205"/>
      <c r="F37" s="1205"/>
      <c r="G37" s="1205"/>
    </row>
    <row r="38" spans="2:10" ht="15.75">
      <c r="B38" s="240" t="s">
        <v>929</v>
      </c>
      <c r="C38" s="1205"/>
      <c r="D38" s="1205"/>
      <c r="E38" s="1205"/>
      <c r="F38" s="1205"/>
      <c r="G38" s="1205"/>
    </row>
    <row r="39" spans="2:10" ht="24" customHeight="1">
      <c r="B39" s="1713" t="s">
        <v>930</v>
      </c>
      <c r="C39" s="1713"/>
      <c r="D39" s="1713"/>
      <c r="E39" s="1713"/>
      <c r="F39" s="1713"/>
      <c r="G39" s="1713"/>
    </row>
    <row r="40" spans="2:10" ht="15.75">
      <c r="B40" s="1207" t="s">
        <v>924</v>
      </c>
      <c r="C40" s="1207"/>
      <c r="D40" s="1207"/>
      <c r="E40" s="1207"/>
      <c r="F40" s="1207"/>
      <c r="G40" s="1207"/>
    </row>
    <row r="41" spans="2:10" ht="15.75">
      <c r="B41" s="1207" t="s">
        <v>925</v>
      </c>
      <c r="C41" s="1207"/>
      <c r="D41" s="1207"/>
      <c r="E41" s="1207"/>
      <c r="F41" s="1207"/>
      <c r="G41" s="1207"/>
    </row>
    <row r="42" spans="2:10" ht="20.100000000000001" customHeight="1">
      <c r="B42" s="1128"/>
      <c r="C42" s="1106"/>
      <c r="D42" s="668"/>
      <c r="E42" s="1034"/>
      <c r="F42" s="1034"/>
      <c r="G42" s="1034"/>
      <c r="H42" s="1034"/>
      <c r="I42" s="1034"/>
      <c r="J42" s="1034"/>
    </row>
    <row r="43" spans="2:10" ht="20.100000000000001" customHeight="1">
      <c r="B43" s="1128"/>
      <c r="C43" s="1106"/>
      <c r="D43" s="668"/>
      <c r="E43" s="1034"/>
      <c r="F43" s="1034"/>
      <c r="G43" s="1034"/>
      <c r="H43" s="1034"/>
      <c r="I43" s="1034"/>
      <c r="J43" s="1034"/>
    </row>
    <row r="44" spans="2:10" ht="20.100000000000001" customHeight="1">
      <c r="B44" s="1128"/>
      <c r="C44" s="1106"/>
      <c r="D44" s="668"/>
      <c r="E44" s="1034"/>
      <c r="F44" s="1034"/>
      <c r="G44" s="1034"/>
      <c r="H44" s="1034"/>
      <c r="I44" s="1034"/>
      <c r="J44" s="1034"/>
    </row>
    <row r="45" spans="2:10" ht="20.100000000000001" customHeight="1">
      <c r="B45" s="1101"/>
      <c r="C45" s="1106"/>
      <c r="D45" s="668"/>
      <c r="E45" s="1034"/>
      <c r="F45" s="1034"/>
      <c r="G45" s="1034"/>
      <c r="H45" s="1034"/>
      <c r="I45" s="1034"/>
      <c r="J45" s="1034"/>
    </row>
    <row r="46" spans="2:10" ht="20.100000000000001" customHeight="1">
      <c r="B46" s="1101"/>
      <c r="C46" s="1106"/>
      <c r="D46" s="668"/>
      <c r="E46" s="1034"/>
      <c r="F46" s="1034"/>
      <c r="G46" s="1034"/>
      <c r="H46" s="1034"/>
      <c r="I46" s="1034"/>
      <c r="J46" s="1034"/>
    </row>
    <row r="47" spans="2:10" ht="20.100000000000001" customHeight="1">
      <c r="B47" s="1101"/>
      <c r="C47" s="1106"/>
      <c r="D47" s="668"/>
      <c r="E47" s="1034"/>
      <c r="F47" s="1034"/>
      <c r="G47" s="1034"/>
      <c r="H47" s="1034"/>
      <c r="I47" s="1034"/>
      <c r="J47" s="1034"/>
    </row>
  </sheetData>
  <mergeCells count="3">
    <mergeCell ref="B1:C1"/>
    <mergeCell ref="B39:G39"/>
    <mergeCell ref="B36:G36"/>
  </mergeCells>
  <hyperlinks>
    <hyperlink ref="A2" location="Summary!A1" display=" " xr:uid="{E427656F-5073-44BA-B437-50B22B242B31}"/>
  </hyperlinks>
  <pageMargins left="0.74803149606299213" right="0.74803149606299213" top="0.98425196850393704" bottom="0.98425196850393704" header="0.51181102362204722" footer="0.51181102362204722"/>
  <pageSetup paperSize="9" scale="60" orientation="landscape" r:id="rId1"/>
  <headerFooter>
    <oddFooter>&amp;L&amp;1#&amp;"Calibri"&amp;10&amp;K000000TOTAL Classification: Restricted Distribution TOTAL - All rights reserved</oddFooter>
  </headerFooter>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7B35A-6961-4378-906A-FBB0D3B6546E}">
  <sheetPr>
    <tabColor rgb="FFFFC800"/>
    <pageSetUpPr fitToPage="1"/>
  </sheetPr>
  <dimension ref="A1:M16"/>
  <sheetViews>
    <sheetView showGridLines="0" zoomScale="115" zoomScaleNormal="115" zoomScaleSheetLayoutView="100" workbookViewId="0">
      <selection activeCell="C5" sqref="C5:C10"/>
    </sheetView>
  </sheetViews>
  <sheetFormatPr baseColWidth="10" defaultColWidth="10.875" defaultRowHeight="20.100000000000001" customHeight="1"/>
  <cols>
    <col min="1" max="1" width="5.5" style="1034" customWidth="1"/>
    <col min="2" max="2" width="46.125" style="753" customWidth="1"/>
    <col min="3" max="4" width="12" style="753" customWidth="1"/>
    <col min="5" max="5" width="12" style="1101" customWidth="1"/>
    <col min="6" max="6" width="10.875" style="1034"/>
    <col min="7" max="7" width="10.875" style="1034" customWidth="1"/>
    <col min="8" max="8" width="12.375" style="1034" customWidth="1"/>
    <col min="9" max="9" width="10.875" style="1034"/>
    <col min="10" max="10" width="17.5" style="1034" customWidth="1"/>
    <col min="11" max="16384" width="10.875" style="1034"/>
  </cols>
  <sheetData>
    <row r="1" spans="1:13" ht="20.100000000000001" customHeight="1">
      <c r="B1" s="1663" t="s">
        <v>1305</v>
      </c>
      <c r="C1" s="1663"/>
    </row>
    <row r="2" spans="1:13" ht="20.100000000000001" customHeight="1">
      <c r="A2" s="16" t="s">
        <v>11</v>
      </c>
      <c r="B2" s="636" t="s">
        <v>668</v>
      </c>
      <c r="C2" s="636"/>
      <c r="D2" s="636"/>
      <c r="E2" s="1112"/>
      <c r="F2" s="636"/>
      <c r="G2" s="636"/>
      <c r="H2" s="636"/>
      <c r="I2" s="636"/>
      <c r="J2" s="636"/>
      <c r="K2" s="636"/>
    </row>
    <row r="4" spans="1:13" ht="20.100000000000001" customHeight="1">
      <c r="B4" s="702" t="s">
        <v>34</v>
      </c>
      <c r="C4" s="675">
        <v>2022</v>
      </c>
      <c r="D4" s="673">
        <v>2021</v>
      </c>
      <c r="E4" s="673">
        <v>2020</v>
      </c>
      <c r="K4" s="1113"/>
      <c r="L4" s="1114"/>
      <c r="M4" s="1115"/>
    </row>
    <row r="5" spans="1:13" ht="20.100000000000001" customHeight="1">
      <c r="B5" s="20" t="s">
        <v>29</v>
      </c>
      <c r="C5" s="295">
        <v>17285</v>
      </c>
      <c r="D5" s="181">
        <v>9918</v>
      </c>
      <c r="E5" s="181">
        <v>10560</v>
      </c>
      <c r="F5" s="18"/>
      <c r="K5" s="218"/>
      <c r="L5" s="113"/>
      <c r="M5" s="113"/>
    </row>
    <row r="6" spans="1:13" ht="20.100000000000001" customHeight="1">
      <c r="B6" s="20" t="s">
        <v>554</v>
      </c>
      <c r="C6" s="295">
        <v>16089</v>
      </c>
      <c r="D6" s="181">
        <v>10271</v>
      </c>
      <c r="E6" s="181">
        <v>6710</v>
      </c>
      <c r="F6" s="18"/>
      <c r="G6" s="355"/>
      <c r="K6" s="218"/>
      <c r="L6" s="113"/>
      <c r="M6" s="113"/>
    </row>
    <row r="7" spans="1:13" ht="20.100000000000001" customHeight="1">
      <c r="B7" s="20" t="s">
        <v>266</v>
      </c>
      <c r="C7" s="295">
        <v>3902</v>
      </c>
      <c r="D7" s="181">
        <v>3164</v>
      </c>
      <c r="E7" s="181">
        <v>2493</v>
      </c>
      <c r="F7" s="18"/>
      <c r="K7" s="218"/>
      <c r="L7" s="113"/>
      <c r="M7" s="113"/>
    </row>
    <row r="8" spans="1:13" ht="20.100000000000001" customHeight="1">
      <c r="B8" s="20" t="s">
        <v>265</v>
      </c>
      <c r="C8" s="295">
        <v>2112</v>
      </c>
      <c r="D8" s="181">
        <v>1797</v>
      </c>
      <c r="E8" s="181">
        <v>1642</v>
      </c>
      <c r="F8" s="18"/>
      <c r="K8" s="218"/>
      <c r="L8" s="113"/>
      <c r="M8" s="113"/>
    </row>
    <row r="9" spans="1:13" ht="18.600000000000001" customHeight="1">
      <c r="B9" s="20" t="s">
        <v>30</v>
      </c>
      <c r="C9" s="295">
        <v>219</v>
      </c>
      <c r="D9" s="181">
        <v>584</v>
      </c>
      <c r="E9" s="181">
        <v>249</v>
      </c>
      <c r="F9" s="18"/>
      <c r="K9" s="218"/>
      <c r="L9" s="670"/>
      <c r="M9" s="670"/>
    </row>
    <row r="10" spans="1:13" ht="15.75">
      <c r="B10" s="679" t="s">
        <v>469</v>
      </c>
      <c r="C10" s="680">
        <v>2912</v>
      </c>
      <c r="D10" s="696">
        <v>108</v>
      </c>
      <c r="E10" s="696">
        <v>24</v>
      </c>
      <c r="F10" s="18"/>
      <c r="K10" s="218"/>
      <c r="L10" s="670"/>
      <c r="M10" s="670"/>
    </row>
    <row r="11" spans="1:13" ht="20.100000000000001" customHeight="1">
      <c r="B11" s="1116" t="s">
        <v>926</v>
      </c>
      <c r="C11" s="610">
        <f>SUM(C5:C10)</f>
        <v>42519</v>
      </c>
      <c r="D11" s="703">
        <f t="shared" ref="D11:E11" si="0">SUM(D5:D10)</f>
        <v>25842</v>
      </c>
      <c r="E11" s="703">
        <f t="shared" si="0"/>
        <v>21678</v>
      </c>
      <c r="F11" s="18"/>
      <c r="K11" s="671"/>
      <c r="L11" s="672"/>
      <c r="M11" s="672"/>
    </row>
    <row r="12" spans="1:13" ht="20.100000000000001" customHeight="1">
      <c r="C12" s="297"/>
      <c r="D12" s="297"/>
      <c r="E12" s="1117"/>
    </row>
    <row r="13" spans="1:13" ht="29.1" customHeight="1">
      <c r="B13" s="1073" t="s">
        <v>927</v>
      </c>
      <c r="C13" s="1073"/>
      <c r="D13" s="1073"/>
      <c r="E13" s="1073"/>
      <c r="F13" s="1073"/>
      <c r="K13" s="1773"/>
      <c r="L13" s="1773"/>
      <c r="M13" s="1773"/>
    </row>
    <row r="14" spans="1:13" ht="20.100000000000001" customHeight="1">
      <c r="K14" s="1773"/>
      <c r="L14" s="1773"/>
      <c r="M14" s="1773"/>
    </row>
    <row r="15" spans="1:13" ht="20.100000000000001" customHeight="1">
      <c r="K15" s="1773"/>
      <c r="L15" s="1773"/>
      <c r="M15" s="1773"/>
    </row>
    <row r="16" spans="1:13" ht="20.100000000000001" customHeight="1">
      <c r="K16" s="1773"/>
      <c r="L16" s="1773"/>
      <c r="M16" s="1773"/>
    </row>
  </sheetData>
  <mergeCells count="2">
    <mergeCell ref="K13:M16"/>
    <mergeCell ref="B1:C1"/>
  </mergeCells>
  <hyperlinks>
    <hyperlink ref="A2" location="Summary!A1" display=" " xr:uid="{7EF4E2AA-9381-41EC-9A75-A72AC407A4CE}"/>
  </hyperlinks>
  <pageMargins left="0.74803149606299213" right="0.74803149606299213" top="0.98425196850393704" bottom="0.98425196850393704" header="0.51181102362204722" footer="0.51181102362204722"/>
  <pageSetup paperSize="9" orientation="landscape" r:id="rId1"/>
  <headerFooter>
    <oddFooter>&amp;L&amp;1#&amp;"Calibri"&amp;10&amp;K000000TOTAL Classification: Restricted Distribution TOTAL - All rights reserved</oddFooter>
  </headerFooter>
  <ignoredErrors>
    <ignoredError sqref="C11:E11"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ADE35-CB45-404C-BEE4-14B015E798E9}">
  <sheetPr>
    <tabColor rgb="FF285AFF"/>
    <pageSetUpPr fitToPage="1"/>
  </sheetPr>
  <dimension ref="A1:N14"/>
  <sheetViews>
    <sheetView showGridLines="0" zoomScaleNormal="100" zoomScaleSheetLayoutView="145" workbookViewId="0"/>
  </sheetViews>
  <sheetFormatPr baseColWidth="10" defaultColWidth="11" defaultRowHeight="20.100000000000001" customHeight="1"/>
  <cols>
    <col min="1" max="1" width="5.5" style="1130" customWidth="1"/>
    <col min="2" max="2" width="46.125" style="1130" customWidth="1"/>
    <col min="3" max="3" width="16.25" style="1130" customWidth="1"/>
    <col min="4" max="8" width="12" style="1130" customWidth="1"/>
    <col min="9" max="9" width="5.5" style="1130" customWidth="1"/>
    <col min="10" max="12" width="10.5" style="1130" customWidth="1"/>
    <col min="13" max="13" width="10.375" style="1130" customWidth="1"/>
    <col min="14" max="14" width="14.625" style="1130" hidden="1" customWidth="1"/>
    <col min="15" max="15" width="10.5" style="1130" customWidth="1"/>
    <col min="16" max="16384" width="11" style="1130"/>
  </cols>
  <sheetData>
    <row r="1" spans="1:13" ht="18.75" customHeight="1">
      <c r="B1" s="1663" t="s">
        <v>1305</v>
      </c>
      <c r="C1" s="1663"/>
    </row>
    <row r="2" spans="1:13" ht="32.25" customHeight="1">
      <c r="A2" s="1131" t="s">
        <v>11</v>
      </c>
      <c r="B2" s="1681" t="s">
        <v>200</v>
      </c>
      <c r="C2" s="1681"/>
      <c r="D2" s="1681"/>
      <c r="E2" s="1681"/>
      <c r="F2" s="1681"/>
      <c r="G2" s="1681"/>
      <c r="H2" s="1681"/>
      <c r="I2" s="10"/>
      <c r="J2" s="10"/>
      <c r="K2" s="10"/>
    </row>
    <row r="3" spans="1:13" ht="20.100000000000001" customHeight="1">
      <c r="B3" s="84"/>
      <c r="C3" s="84"/>
      <c r="D3" s="84"/>
      <c r="E3" s="84"/>
      <c r="F3" s="84"/>
      <c r="G3" s="84"/>
      <c r="H3" s="84"/>
    </row>
    <row r="4" spans="1:13" ht="20.100000000000001" customHeight="1">
      <c r="B4" s="67"/>
      <c r="C4" s="67"/>
    </row>
    <row r="5" spans="1:13" ht="20.100000000000001" customHeight="1">
      <c r="B5" s="787" t="s">
        <v>7</v>
      </c>
      <c r="C5" s="754">
        <v>2022</v>
      </c>
      <c r="D5" s="788">
        <v>2021</v>
      </c>
      <c r="E5" s="788">
        <v>2020</v>
      </c>
      <c r="F5" s="788">
        <v>2019</v>
      </c>
      <c r="G5" s="788">
        <v>2018</v>
      </c>
      <c r="H5" s="1578"/>
    </row>
    <row r="6" spans="1:13" ht="20.100000000000001" customHeight="1">
      <c r="B6" s="899" t="s">
        <v>189</v>
      </c>
      <c r="C6" s="180">
        <v>-1402</v>
      </c>
      <c r="D6" s="181">
        <v>-1650</v>
      </c>
      <c r="E6" s="181">
        <v>-2312</v>
      </c>
      <c r="F6" s="181">
        <v>-1492</v>
      </c>
      <c r="G6" s="222">
        <v>-1827</v>
      </c>
      <c r="H6" s="1578"/>
      <c r="M6" s="1220"/>
    </row>
    <row r="7" spans="1:13" ht="20.100000000000001" customHeight="1">
      <c r="B7" s="1280" t="s">
        <v>180</v>
      </c>
      <c r="C7" s="180">
        <v>-8115</v>
      </c>
      <c r="D7" s="181">
        <v>-9110</v>
      </c>
      <c r="E7" s="181">
        <v>-16998</v>
      </c>
      <c r="F7" s="181">
        <v>-11659</v>
      </c>
      <c r="G7" s="222">
        <v>-10192</v>
      </c>
      <c r="H7" s="1578"/>
      <c r="M7" s="1220"/>
    </row>
    <row r="8" spans="1:13" ht="20.100000000000001" customHeight="1">
      <c r="B8" s="1282" t="s">
        <v>190</v>
      </c>
      <c r="C8" s="400">
        <v>-9517</v>
      </c>
      <c r="D8" s="408">
        <v>-10760</v>
      </c>
      <c r="E8" s="408">
        <v>-19310</v>
      </c>
      <c r="F8" s="408">
        <v>-13151</v>
      </c>
      <c r="G8" s="409">
        <v>-12019</v>
      </c>
      <c r="H8" s="1578"/>
      <c r="M8" s="1220"/>
    </row>
    <row r="9" spans="1:13" ht="20.100000000000001" customHeight="1">
      <c r="B9" s="20" t="s">
        <v>116</v>
      </c>
      <c r="C9" s="400">
        <v>-1533</v>
      </c>
      <c r="D9" s="181">
        <v>-1583</v>
      </c>
      <c r="E9" s="181">
        <v>-1878</v>
      </c>
      <c r="F9" s="181">
        <v>-1527</v>
      </c>
      <c r="G9" s="222">
        <v>-1222</v>
      </c>
      <c r="H9" s="1578"/>
    </row>
    <row r="10" spans="1:13" ht="20.100000000000001" customHeight="1">
      <c r="B10" s="20" t="s">
        <v>117</v>
      </c>
      <c r="C10" s="85">
        <v>-1033</v>
      </c>
      <c r="D10" s="181">
        <v>-1100</v>
      </c>
      <c r="E10" s="181">
        <v>-984</v>
      </c>
      <c r="F10" s="181">
        <v>-980</v>
      </c>
      <c r="G10" s="222">
        <v>-709</v>
      </c>
      <c r="H10" s="1578"/>
    </row>
    <row r="11" spans="1:13" ht="20.100000000000001" customHeight="1">
      <c r="B11" s="83" t="s">
        <v>24</v>
      </c>
      <c r="C11" s="86">
        <v>-138</v>
      </c>
      <c r="D11" s="81">
        <v>-113</v>
      </c>
      <c r="E11" s="81">
        <v>-92</v>
      </c>
      <c r="F11" s="81">
        <v>-73</v>
      </c>
      <c r="G11" s="82">
        <v>-42</v>
      </c>
      <c r="H11" s="1578"/>
    </row>
    <row r="12" spans="1:13" ht="20.100000000000001" customHeight="1">
      <c r="B12" s="781" t="s">
        <v>688</v>
      </c>
      <c r="C12" s="471">
        <v>-12221</v>
      </c>
      <c r="D12" s="472">
        <v>-13556</v>
      </c>
      <c r="E12" s="472">
        <v>-22264</v>
      </c>
      <c r="F12" s="472">
        <v>-15731</v>
      </c>
      <c r="G12" s="472">
        <v>-13992</v>
      </c>
      <c r="H12" s="1578"/>
    </row>
    <row r="13" spans="1:13" ht="20.100000000000001" customHeight="1">
      <c r="B13" s="1220"/>
      <c r="C13" s="1220"/>
      <c r="D13" s="1220"/>
      <c r="E13" s="1220"/>
      <c r="F13" s="1220"/>
      <c r="G13" s="1220"/>
      <c r="H13" s="1578"/>
      <c r="I13" s="1220"/>
      <c r="J13" s="1220"/>
      <c r="K13" s="1220"/>
    </row>
    <row r="14" spans="1:13" ht="20.100000000000001" customHeight="1">
      <c r="B14" s="1141"/>
      <c r="C14" s="1141"/>
      <c r="D14" s="1141"/>
      <c r="E14" s="1141"/>
      <c r="F14" s="1141"/>
      <c r="G14" s="1141"/>
    </row>
  </sheetData>
  <mergeCells count="2">
    <mergeCell ref="B2:H2"/>
    <mergeCell ref="B1:C1"/>
  </mergeCells>
  <hyperlinks>
    <hyperlink ref="A2" location="Summary!A1" display=" " xr:uid="{182CB257-A4D3-4D04-8A29-BFE3DE09EC96}"/>
  </hyperlinks>
  <pageMargins left="0.75000000000000011" right="0.75000000000000011" top="1" bottom="1" header="0.5" footer="0.5"/>
  <pageSetup paperSize="9" scale="59" orientation="portrait" r:id="rId1"/>
  <headerFooter>
    <oddFooter>&amp;L&amp;1#&amp;"Calibri"&amp;10&amp;K000000TOTAL Classification: Restricted Distribution TOTAL - All rights reserved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0960E382D2C74D9C7FFBBAED297E64" ma:contentTypeVersion="19" ma:contentTypeDescription="Crée un document." ma:contentTypeScope="" ma:versionID="0d93daf96b21530d716e479bca137397">
  <xsd:schema xmlns:xsd="http://www.w3.org/2001/XMLSchema" xmlns:xs="http://www.w3.org/2001/XMLSchema" xmlns:p="http://schemas.microsoft.com/office/2006/metadata/properties" xmlns:ns2="698f3cd7-7b21-4d22-9c44-dddf8242e187" xmlns:ns3="7d05098f-8a6c-4b15-9173-e7fd6eeb3019" targetNamespace="http://schemas.microsoft.com/office/2006/metadata/properties" ma:root="true" ma:fieldsID="0158285c2d088b74aae2c03cf8489ee7" ns2:_="" ns3:_="">
    <xsd:import namespace="698f3cd7-7b21-4d22-9c44-dddf8242e187"/>
    <xsd:import namespace="7d05098f-8a6c-4b15-9173-e7fd6eeb301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AutoKeyPoints" minOccurs="0"/>
                <xsd:element ref="ns2:MediaServiceKeyPoints" minOccurs="0"/>
                <xsd:element ref="ns2:MediaServiceLocation" minOccurs="0"/>
                <xsd:element ref="ns3:SharedWithUsers" minOccurs="0"/>
                <xsd:element ref="ns3:SharedWithDetails" minOccurs="0"/>
                <xsd:element ref="ns2:_Flow_SignoffStatus"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8f3cd7-7b21-4d22-9c44-dddf8242e1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_Flow_SignoffStatus" ma:index="21" nillable="true" ma:displayName="État de validation" ma:internalName="_x00c9_tat_x0020_de_x0020_validation">
      <xsd:simpleType>
        <xsd:restriction base="dms:Text"/>
      </xsd:simpleType>
    </xsd:element>
    <xsd:element name="lcf76f155ced4ddcb4097134ff3c332f" ma:index="24" nillable="true" ma:taxonomy="true" ma:internalName="lcf76f155ced4ddcb4097134ff3c332f" ma:taxonomyFieldName="MediaServiceImageTags" ma:displayName="Balises d’images" ma:readOnly="false" ma:fieldId="{5cf76f15-5ced-4ddc-b409-7134ff3c332f}" ma:taxonomyMulti="true" ma:sspId="7d7a317d-19e9-4a41-b675-f2bd41b4cab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d05098f-8a6c-4b15-9173-e7fd6eeb3019" elementFormDefault="qualified">
    <xsd:import namespace="http://schemas.microsoft.com/office/2006/documentManagement/types"/>
    <xsd:import namespace="http://schemas.microsoft.com/office/infopath/2007/PartnerControls"/>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element name="TaxCatchAll" ma:index="22" nillable="true" ma:displayName="Taxonomy Catch All Column" ma:hidden="true" ma:list="{eaf1a01c-45c8-486a-905a-3353087b518c}" ma:internalName="TaxCatchAll" ma:showField="CatchAllData" ma:web="7d05098f-8a6c-4b15-9173-e7fd6eeb30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698f3cd7-7b21-4d22-9c44-dddf8242e187" xsi:nil="true"/>
    <lcf76f155ced4ddcb4097134ff3c332f xmlns="698f3cd7-7b21-4d22-9c44-dddf8242e187">
      <Terms xmlns="http://schemas.microsoft.com/office/infopath/2007/PartnerControls"/>
    </lcf76f155ced4ddcb4097134ff3c332f>
    <TaxCatchAll xmlns="7d05098f-8a6c-4b15-9173-e7fd6eeb301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5BABBB-FA91-4B6B-AD88-6451A3EF2E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8f3cd7-7b21-4d22-9c44-dddf8242e187"/>
    <ds:schemaRef ds:uri="7d05098f-8a6c-4b15-9173-e7fd6eeb30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6EF190-779E-4CD9-B38E-9F0ED0246D3E}">
  <ds:schemaRefs>
    <ds:schemaRef ds:uri="http://purl.org/dc/elements/1.1/"/>
    <ds:schemaRef ds:uri="http://schemas.microsoft.com/office/2006/documentManagement/types"/>
    <ds:schemaRef ds:uri="7d05098f-8a6c-4b15-9173-e7fd6eeb3019"/>
    <ds:schemaRef ds:uri="http://purl.org/dc/dcmitype/"/>
    <ds:schemaRef ds:uri="http://www.w3.org/XML/1998/namespace"/>
    <ds:schemaRef ds:uri="http://schemas.microsoft.com/office/2006/metadata/properties"/>
    <ds:schemaRef ds:uri="http://schemas.openxmlformats.org/package/2006/metadata/core-properties"/>
    <ds:schemaRef ds:uri="http://purl.org/dc/terms/"/>
    <ds:schemaRef ds:uri="http://schemas.microsoft.com/office/infopath/2007/PartnerControls"/>
    <ds:schemaRef ds:uri="698f3cd7-7b21-4d22-9c44-dddf8242e187"/>
  </ds:schemaRefs>
</ds:datastoreItem>
</file>

<file path=customXml/itemProps3.xml><?xml version="1.0" encoding="utf-8"?>
<ds:datastoreItem xmlns:ds="http://schemas.openxmlformats.org/officeDocument/2006/customXml" ds:itemID="{E66CDDCF-6F91-4CF4-A9F4-6580BA8B96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87</vt:i4>
      </vt:variant>
      <vt:variant>
        <vt:lpstr>Plages nommées</vt:lpstr>
      </vt:variant>
      <vt:variant>
        <vt:i4>85</vt:i4>
      </vt:variant>
    </vt:vector>
  </HeadingPairs>
  <TitlesOfParts>
    <vt:vector size="172" baseType="lpstr">
      <vt:lpstr>Summary</vt:lpstr>
      <vt:lpstr>Financial highlights (p13)</vt:lpstr>
      <vt:lpstr>Market environment (p13)</vt:lpstr>
      <vt:lpstr>Op. High. by quarter (p14-15)</vt:lpstr>
      <vt:lpstr>Fin. High. by quarter (p14-15)</vt:lpstr>
      <vt:lpstr>Market envir. price (p14-15)</vt:lpstr>
      <vt:lpstr>Consol. stat. income (p16)</vt:lpstr>
      <vt:lpstr>Sales (p17)</vt:lpstr>
      <vt:lpstr>Deprec. depl. &amp; impairme. (p17)</vt:lpstr>
      <vt:lpstr>Equity in income (loss) (p17)</vt:lpstr>
      <vt:lpstr>Income taxes (p17)</vt:lpstr>
      <vt:lpstr>Adj. items op. income (p18)</vt:lpstr>
      <vt:lpstr>Adj. items net income (p19)</vt:lpstr>
      <vt:lpstr>Cons. balance sheet in (p20)</vt:lpstr>
      <vt:lpstr>Net tangible &amp; intangible (p21)</vt:lpstr>
      <vt:lpstr>Property, plant &amp; equip. (p21)</vt:lpstr>
      <vt:lpstr>Non-current assets (p21)</vt:lpstr>
      <vt:lpstr>Non-current debt (p22)</vt:lpstr>
      <vt:lpstr>Consolidated Equity (p23-24)</vt:lpstr>
      <vt:lpstr>Net-debt-to-equity ratio (p24)</vt:lpstr>
      <vt:lpstr>Capital replacement cost (p24)</vt:lpstr>
      <vt:lpstr>Capital employed (p24)</vt:lpstr>
      <vt:lpstr>ROACE by BS (p25)</vt:lpstr>
      <vt:lpstr>Conso stat. cash flows (p26)</vt:lpstr>
      <vt:lpstr>Cash flows from op. (p26) </vt:lpstr>
      <vt:lpstr>﻿Gross investments (p27)</vt:lpstr>
      <vt:lpstr>Organic investments by BS (p27)</vt:lpstr>
      <vt:lpstr>Divestments by BS (p27)</vt:lpstr>
      <vt:lpstr>Share information (p29) </vt:lpstr>
      <vt:lpstr>Payroll (p30)</vt:lpstr>
      <vt:lpstr>Number of employees (p30)</vt:lpstr>
      <vt:lpstr>Financial highlights EP (p35)</vt:lpstr>
      <vt:lpstr>Production (p35)</vt:lpstr>
      <vt:lpstr>﻿Finan. highlights iLNG (p55)</vt:lpstr>
      <vt:lpstr>Hydrocarbon Prod&amp;LNG (p55)</vt:lpstr>
      <vt:lpstr>Liquefied natural gas (p58)</vt:lpstr>
      <vt:lpstr>﻿Finan. highlights iPOWER (p71)</vt:lpstr>
      <vt:lpstr>Renewables &amp; electricity (p71)</vt:lpstr>
      <vt:lpstr>﻿CCGT power plants cap. (p74)</vt:lpstr>
      <vt:lpstr>Renewable power cap. (p74)</vt:lpstr>
      <vt:lpstr>Ren. cap. in operation (p77)</vt:lpstr>
      <vt:lpstr>Breakdown of gas elec. (p80)</vt:lpstr>
      <vt:lpstr>Production (p85)</vt:lpstr>
      <vt:lpstr>Proved reserves (p85)</vt:lpstr>
      <vt:lpstr>Africa excl. North Africa (p86)</vt:lpstr>
      <vt:lpstr>America (p.87)</vt:lpstr>
      <vt:lpstr>Asia-Pacific (p.88)</vt:lpstr>
      <vt:lpstr>Europe (p.89)</vt:lpstr>
      <vt:lpstr>Mid. East &amp; North Africa (p90)</vt:lpstr>
      <vt:lpstr>Comb. liquids gas prod. (p91)</vt:lpstr>
      <vt:lpstr>Liquids prod. (p92)</vt:lpstr>
      <vt:lpstr>Gas production (p93)</vt:lpstr>
      <vt:lpstr>Key op. ratios Group (p94)</vt:lpstr>
      <vt:lpstr>Key op. ratios subs. (p94)</vt:lpstr>
      <vt:lpstr>Changes oil bitum. gas (p95-98)</vt:lpstr>
      <vt:lpstr>Change oil&amp;Bitum.res. (p99-102)</vt:lpstr>
      <vt:lpstr>Changes gas res. (p103-106)</vt:lpstr>
      <vt:lpstr>Results op activities(p107-108)</vt:lpstr>
      <vt:lpstr>Cost incurred (p109-110)</vt:lpstr>
      <vt:lpstr>Capitalized cost (p111-112)</vt:lpstr>
      <vt:lpstr>Net cash flows (p113-114)</vt:lpstr>
      <vt:lpstr>Changes net cash flows (p115)</vt:lpstr>
      <vt:lpstr>Oil Gas Acreage (p116)</vt:lpstr>
      <vt:lpstr>Nb. prod. wells (p117)</vt:lpstr>
      <vt:lpstr>Nb.prod.dry.wells drilled(p118)</vt:lpstr>
      <vt:lpstr>Explo.Devpt.wells (p119)</vt:lpstr>
      <vt:lpstr>Pipeline interests (p120)</vt:lpstr>
      <vt:lpstr>Pipeline gas sales (p121)</vt:lpstr>
      <vt:lpstr>Financial highlights RC (p125)</vt:lpstr>
      <vt:lpstr>Operational highlights (p125)</vt:lpstr>
      <vt:lpstr>Refinery capacity (p128)</vt:lpstr>
      <vt:lpstr>Distillation capacity (p128)</vt:lpstr>
      <vt:lpstr>Refinery throughput (p129)</vt:lpstr>
      <vt:lpstr>Utiliz. rate feedstocks (p129)</vt:lpstr>
      <vt:lpstr>Utiliz. rate crude (p129)</vt:lpstr>
      <vt:lpstr>Production levels (p129)</vt:lpstr>
      <vt:lpstr>Main prod. capacities (p130)</vt:lpstr>
      <vt:lpstr>Prod. &amp; Utiliz. rate (p130)</vt:lpstr>
      <vt:lpstr>Sales by geo. area (p131)</vt:lpstr>
      <vt:lpstr>Sales by activity (p131)</vt:lpstr>
      <vt:lpstr>Sales by geo. area spe (p131)</vt:lpstr>
      <vt:lpstr>﻿Financial highlights MS (p135)</vt:lpstr>
      <vt:lpstr>Operational highlights (p135)</vt:lpstr>
      <vt:lpstr>Petrol sales by area (p138)</vt:lpstr>
      <vt:lpstr>Petrol. sales by product (p139)</vt:lpstr>
      <vt:lpstr>Service-Stations (p140)</vt:lpstr>
      <vt:lpstr>EV charge points (p140)</vt:lpstr>
      <vt:lpstr>'Gas production (p93)'!Atlas_GALAXY_galaxy09D9AF2D_8689_436C_914A_38EA673C10D2_1</vt:lpstr>
      <vt:lpstr>'Liquids prod. (p92)'!Atlas_GALAXY_galaxy1E2E38BD_081A_4030_A5A0_A7ADE97BD7F7_1</vt:lpstr>
      <vt:lpstr>'Comb. liquids gas prod. (p91)'!Atlas_GALAXY_galaxyBDAD8283_7622_4C60_94F6_465979EB8FED_1</vt:lpstr>
      <vt:lpstr>'Consolidated Equity (p23-24)'!Impression_des_titres</vt:lpstr>
      <vt:lpstr>'Adj. items net income (p19)'!Zone_d_impression</vt:lpstr>
      <vt:lpstr>'Adj. items op. income (p18)'!Zone_d_impression</vt:lpstr>
      <vt:lpstr>'Breakdown of gas elec. (p80)'!Zone_d_impression</vt:lpstr>
      <vt:lpstr>'Capital employed (p24)'!Zone_d_impression</vt:lpstr>
      <vt:lpstr>'Capital replacement cost (p24)'!Zone_d_impression</vt:lpstr>
      <vt:lpstr>'Capitalized cost (p111-112)'!Zone_d_impression</vt:lpstr>
      <vt:lpstr>'Cash flows from op. (p26) '!Zone_d_impression</vt:lpstr>
      <vt:lpstr>'﻿CCGT power plants cap. (p74)'!Zone_d_impression</vt:lpstr>
      <vt:lpstr>'Change oil&amp;Bitum.res. (p99-102)'!Zone_d_impression</vt:lpstr>
      <vt:lpstr>'Changes gas res. (p103-106)'!Zone_d_impression</vt:lpstr>
      <vt:lpstr>'Changes net cash flows (p115)'!Zone_d_impression</vt:lpstr>
      <vt:lpstr>'Changes oil bitum. gas (p95-98)'!Zone_d_impression</vt:lpstr>
      <vt:lpstr>'Comb. liquids gas prod. (p91)'!Zone_d_impression</vt:lpstr>
      <vt:lpstr>'Cons. balance sheet in (p20)'!Zone_d_impression</vt:lpstr>
      <vt:lpstr>'Conso stat. cash flows (p26)'!Zone_d_impression</vt:lpstr>
      <vt:lpstr>'Consol. stat. income (p16)'!Zone_d_impression</vt:lpstr>
      <vt:lpstr>'Consolidated Equity (p23-24)'!Zone_d_impression</vt:lpstr>
      <vt:lpstr>'Cost incurred (p109-110)'!Zone_d_impression</vt:lpstr>
      <vt:lpstr>'Deprec. depl. &amp; impairme. (p17)'!Zone_d_impression</vt:lpstr>
      <vt:lpstr>'Distillation capacity (p128)'!Zone_d_impression</vt:lpstr>
      <vt:lpstr>'Divestments by BS (p27)'!Zone_d_impression</vt:lpstr>
      <vt:lpstr>'Equity in income (loss) (p17)'!Zone_d_impression</vt:lpstr>
      <vt:lpstr>'EV charge points (p140)'!Zone_d_impression</vt:lpstr>
      <vt:lpstr>'Explo.Devpt.wells (p119)'!Zone_d_impression</vt:lpstr>
      <vt:lpstr>'Fin. High. by quarter (p14-15)'!Zone_d_impression</vt:lpstr>
      <vt:lpstr>'﻿Finan. highlights iLNG (p55)'!Zone_d_impression</vt:lpstr>
      <vt:lpstr>'﻿Finan. highlights iPOWER (p71)'!Zone_d_impression</vt:lpstr>
      <vt:lpstr>'Financial highlights (p13)'!Zone_d_impression</vt:lpstr>
      <vt:lpstr>'Financial highlights EP (p35)'!Zone_d_impression</vt:lpstr>
      <vt:lpstr>'﻿Financial highlights MS (p135)'!Zone_d_impression</vt:lpstr>
      <vt:lpstr>'Financial highlights RC (p125)'!Zone_d_impression</vt:lpstr>
      <vt:lpstr>'Gas production (p93)'!Zone_d_impression</vt:lpstr>
      <vt:lpstr>'﻿Gross investments (p27)'!Zone_d_impression</vt:lpstr>
      <vt:lpstr>'Hydrocarbon Prod&amp;LNG (p55)'!Zone_d_impression</vt:lpstr>
      <vt:lpstr>'Income taxes (p17)'!Zone_d_impression</vt:lpstr>
      <vt:lpstr>'Key op. ratios Group (p94)'!Zone_d_impression</vt:lpstr>
      <vt:lpstr>'Key op. ratios subs. (p94)'!Zone_d_impression</vt:lpstr>
      <vt:lpstr>'Liquefied natural gas (p58)'!Zone_d_impression</vt:lpstr>
      <vt:lpstr>'Liquids prod. (p92)'!Zone_d_impression</vt:lpstr>
      <vt:lpstr>'Main prod. capacities (p130)'!Zone_d_impression</vt:lpstr>
      <vt:lpstr>'Market envir. price (p14-15)'!Zone_d_impression</vt:lpstr>
      <vt:lpstr>'Market environment (p13)'!Zone_d_impression</vt:lpstr>
      <vt:lpstr>'Nb. prod. wells (p117)'!Zone_d_impression</vt:lpstr>
      <vt:lpstr>'Nb.prod.dry.wells drilled(p118)'!Zone_d_impression</vt:lpstr>
      <vt:lpstr>'Net cash flows (p113-114)'!Zone_d_impression</vt:lpstr>
      <vt:lpstr>'Net tangible &amp; intangible (p21)'!Zone_d_impression</vt:lpstr>
      <vt:lpstr>'Net-debt-to-equity ratio (p24)'!Zone_d_impression</vt:lpstr>
      <vt:lpstr>'Non-current assets (p21)'!Zone_d_impression</vt:lpstr>
      <vt:lpstr>'Non-current debt (p22)'!Zone_d_impression</vt:lpstr>
      <vt:lpstr>'Number of employees (p30)'!Zone_d_impression</vt:lpstr>
      <vt:lpstr>'Oil Gas Acreage (p116)'!Zone_d_impression</vt:lpstr>
      <vt:lpstr>'Op. High. by quarter (p14-15)'!Zone_d_impression</vt:lpstr>
      <vt:lpstr>'Operational highlights (p125)'!Zone_d_impression</vt:lpstr>
      <vt:lpstr>'Operational highlights (p135)'!Zone_d_impression</vt:lpstr>
      <vt:lpstr>'Organic investments by BS (p27)'!Zone_d_impression</vt:lpstr>
      <vt:lpstr>'Payroll (p30)'!Zone_d_impression</vt:lpstr>
      <vt:lpstr>'Petrol sales by area (p138)'!Zone_d_impression</vt:lpstr>
      <vt:lpstr>'Petrol. sales by product (p139)'!Zone_d_impression</vt:lpstr>
      <vt:lpstr>'Pipeline gas sales (p121)'!Zone_d_impression</vt:lpstr>
      <vt:lpstr>'Prod. &amp; Utiliz. rate (p130)'!Zone_d_impression</vt:lpstr>
      <vt:lpstr>'Production (p35)'!Zone_d_impression</vt:lpstr>
      <vt:lpstr>'Production (p85)'!Zone_d_impression</vt:lpstr>
      <vt:lpstr>'Production levels (p129)'!Zone_d_impression</vt:lpstr>
      <vt:lpstr>'Property, plant &amp; equip. (p21)'!Zone_d_impression</vt:lpstr>
      <vt:lpstr>'Proved reserves (p85)'!Zone_d_impression</vt:lpstr>
      <vt:lpstr>'Refinery capacity (p128)'!Zone_d_impression</vt:lpstr>
      <vt:lpstr>'Refinery throughput (p129)'!Zone_d_impression</vt:lpstr>
      <vt:lpstr>'Ren. cap. in operation (p77)'!Zone_d_impression</vt:lpstr>
      <vt:lpstr>'Renewable power cap. (p74)'!Zone_d_impression</vt:lpstr>
      <vt:lpstr>'Renewables &amp; electricity (p71)'!Zone_d_impression</vt:lpstr>
      <vt:lpstr>'Results op activities(p107-108)'!Zone_d_impression</vt:lpstr>
      <vt:lpstr>'ROACE by BS (p25)'!Zone_d_impression</vt:lpstr>
      <vt:lpstr>'Sales (p17)'!Zone_d_impression</vt:lpstr>
      <vt:lpstr>'Sales by activity (p131)'!Zone_d_impression</vt:lpstr>
      <vt:lpstr>'Sales by geo. area (p131)'!Zone_d_impression</vt:lpstr>
      <vt:lpstr>'Sales by geo. area spe (p131)'!Zone_d_impression</vt:lpstr>
      <vt:lpstr>'Service-Stations (p140)'!Zone_d_impression</vt:lpstr>
      <vt:lpstr>'Share information (p29) '!Zone_d_impression</vt:lpstr>
      <vt:lpstr>Summary!Zone_d_impression</vt:lpstr>
      <vt:lpstr>'Utiliz. rate crude (p129)'!Zone_d_impression</vt:lpstr>
      <vt:lpstr>'Utiliz. rate feedstocks (p129)'!Zone_d_impression</vt:lpstr>
    </vt:vector>
  </TitlesOfParts>
  <Company>TOTAL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J0358161</dc:creator>
  <cp:lastModifiedBy>Blandine MICHAUD</cp:lastModifiedBy>
  <cp:lastPrinted>2017-04-13T15:46:09Z</cp:lastPrinted>
  <dcterms:created xsi:type="dcterms:W3CDTF">2014-01-10T14:37:04Z</dcterms:created>
  <dcterms:modified xsi:type="dcterms:W3CDTF">2023-07-05T13:25:40Z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2b30ed1b-e95f-40b5-af89-828263f287a7_Enabled">
    <vt:lpwstr>true</vt:lpwstr>
  </property>
  <property fmtid="{D5CDD505-2E9C-101B-9397-08002B2CF9AE}" pid="5" name="MSIP_Label_2b30ed1b-e95f-40b5-af89-828263f287a7_SetDate">
    <vt:lpwstr>2021-05-07T11:16:41Z</vt:lpwstr>
  </property>
  <property fmtid="{D5CDD505-2E9C-101B-9397-08002B2CF9AE}" pid="6" name="MSIP_Label_2b30ed1b-e95f-40b5-af89-828263f287a7_Method">
    <vt:lpwstr>Standard</vt:lpwstr>
  </property>
  <property fmtid="{D5CDD505-2E9C-101B-9397-08002B2CF9AE}" pid="7" name="MSIP_Label_2b30ed1b-e95f-40b5-af89-828263f287a7_Name">
    <vt:lpwstr>2b30ed1b-e95f-40b5-af89-828263f287a7</vt:lpwstr>
  </property>
  <property fmtid="{D5CDD505-2E9C-101B-9397-08002B2CF9AE}" pid="8" name="MSIP_Label_2b30ed1b-e95f-40b5-af89-828263f287a7_SiteId">
    <vt:lpwstr>329e91b0-e21f-48fb-a071-456717ecc28e</vt:lpwstr>
  </property>
  <property fmtid="{D5CDD505-2E9C-101B-9397-08002B2CF9AE}" pid="9" name="MSIP_Label_2b30ed1b-e95f-40b5-af89-828263f287a7_ActionId">
    <vt:lpwstr>ad9a0d16-5e10-4407-9815-68da72d00bf6</vt:lpwstr>
  </property>
  <property fmtid="{D5CDD505-2E9C-101B-9397-08002B2CF9AE}" pid="10" name="MSIP_Label_2b30ed1b-e95f-40b5-af89-828263f287a7_ContentBits">
    <vt:lpwstr>2</vt:lpwstr>
  </property>
  <property fmtid="{D5CDD505-2E9C-101B-9397-08002B2CF9AE}" pid="11" name="ContentTypeId">
    <vt:lpwstr>0x010100D60960E382D2C74D9C7FFBBAED297E64</vt:lpwstr>
  </property>
  <property fmtid="{D5CDD505-2E9C-101B-9397-08002B2CF9AE}" pid="12" name="Order">
    <vt:r8>100</vt:r8>
  </property>
  <property fmtid="{D5CDD505-2E9C-101B-9397-08002B2CF9AE}" pid="13" name="MediaServiceImageTags">
    <vt:lpwstr/>
  </property>
</Properties>
</file>